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_1_Тр" sheetId="1" r:id="rId1"/>
    <sheet name="М_2_3_Тр" sheetId="2" r:id="rId2"/>
    <sheet name="Ж_1_Тр" sheetId="3" r:id="rId3"/>
    <sheet name="Ж_2_Тр" sheetId="4" r:id="rId4"/>
    <sheet name="Ж_3_Тр" sheetId="5" r:id="rId5"/>
    <sheet name="М_Эт" sheetId="6" r:id="rId6"/>
    <sheet name="Ж_Эт" sheetId="7" r:id="rId7"/>
    <sheet name="М_1_Ск" sheetId="8" r:id="rId8"/>
    <sheet name="М_2_3_Ск" sheetId="9" r:id="rId9"/>
    <sheet name="Ж_1_Ск" sheetId="10" r:id="rId10"/>
    <sheet name="Ж_2_Ск" sheetId="11" r:id="rId11"/>
    <sheet name="Ж_3_Ск" sheetId="12" r:id="rId12"/>
    <sheet name="М_1_Мн" sheetId="13" r:id="rId13"/>
    <sheet name="М_2_3_Мн" sheetId="14" r:id="rId14"/>
    <sheet name="Ж_1_Мн" sheetId="15" r:id="rId15"/>
    <sheet name="Ж_2_Мн" sheetId="16" r:id="rId16"/>
    <sheet name="Ж_3_Мн" sheetId="17" r:id="rId17"/>
    <sheet name="М_Трещина" sheetId="18" r:id="rId18"/>
    <sheet name="Ж_Трещина" sheetId="19" r:id="rId19"/>
    <sheet name="М_Колонет" sheetId="20" r:id="rId20"/>
    <sheet name="Competitors" sheetId="21" r:id="rId21"/>
    <sheet name="Data" sheetId="22" r:id="rId22"/>
  </sheets>
  <definedNames/>
  <calcPr fullCalcOnLoad="1"/>
</workbook>
</file>

<file path=xl/sharedStrings.xml><?xml version="1.0" encoding="utf-8"?>
<sst xmlns="http://schemas.openxmlformats.org/spreadsheetml/2006/main" count="539" uniqueCount="98">
  <si>
    <t>Открытые соревнования по скалолазанию
"Ветераны, на СТАРТ!”</t>
  </si>
  <si>
    <t>г. Пермь, ш. Космонавтов, 158а</t>
  </si>
  <si>
    <t>19 января 2019 г.</t>
  </si>
  <si>
    <t>ИТОГОВЫЙ ПРОТОКОЛ РЕЗУЛЬТАТОВ</t>
  </si>
  <si>
    <t>Трудность. Мужчины 1.</t>
  </si>
  <si>
    <t>Квалификация</t>
  </si>
  <si>
    <t>Финал</t>
  </si>
  <si>
    <t>Место</t>
  </si>
  <si>
    <t>ФИО</t>
  </si>
  <si>
    <t>г.р.</t>
  </si>
  <si>
    <t>Город</t>
  </si>
  <si>
    <t>Команда</t>
  </si>
  <si>
    <t>Результат</t>
  </si>
  <si>
    <t>Клименко К.В.</t>
  </si>
  <si>
    <t>TOP</t>
  </si>
  <si>
    <t>Мозырев С.В.</t>
  </si>
  <si>
    <t>Хафизов Р.Р</t>
  </si>
  <si>
    <t>Вилесов Г.Ю.</t>
  </si>
  <si>
    <t>Шкляев И.В.</t>
  </si>
  <si>
    <t>Поносов Э.Н.</t>
  </si>
  <si>
    <t>1</t>
  </si>
  <si>
    <t>4</t>
  </si>
  <si>
    <t>3.5</t>
  </si>
  <si>
    <t>5</t>
  </si>
  <si>
    <t>Белоногов А.И.</t>
  </si>
  <si>
    <t>Трудность. Мужчины 2, 3.</t>
  </si>
  <si>
    <t>Беломестнов С.А.</t>
  </si>
  <si>
    <t>Щепин С.И.</t>
  </si>
  <si>
    <t>Харитонов О.А.</t>
  </si>
  <si>
    <t>Мингалёв В.Н.</t>
  </si>
  <si>
    <t>Канюков М.Д.</t>
  </si>
  <si>
    <t>Енков Ю.Г.</t>
  </si>
  <si>
    <t>Донских М.Ф.</t>
  </si>
  <si>
    <t>Виноградов А.Н.</t>
  </si>
  <si>
    <t>5.5</t>
  </si>
  <si>
    <t>4.5</t>
  </si>
  <si>
    <t>Трудность. Женщины 1.</t>
  </si>
  <si>
    <t>Коростелева М.Н.</t>
  </si>
  <si>
    <t>Носкова А.Ю.</t>
  </si>
  <si>
    <t>Лузина А.В.</t>
  </si>
  <si>
    <t>2</t>
  </si>
  <si>
    <t>Трудность. Женщины 2.</t>
  </si>
  <si>
    <t>Маховик О.Н.</t>
  </si>
  <si>
    <t>Калашникова О.Л.</t>
  </si>
  <si>
    <t>Чегодаева Е.Н</t>
  </si>
  <si>
    <t>Мякотникова Л.В.</t>
  </si>
  <si>
    <t>Дубровина Е.В.</t>
  </si>
  <si>
    <t>Селиванова В.М.</t>
  </si>
  <si>
    <t>Трудность. Женщины 3.</t>
  </si>
  <si>
    <t>Коваль Т.Е.</t>
  </si>
  <si>
    <t>Забылова В.А.</t>
  </si>
  <si>
    <t>Шиврина Л.В.</t>
  </si>
  <si>
    <t>Ерохина Н.С.</t>
  </si>
  <si>
    <t>Никитина Н.И.</t>
  </si>
  <si>
    <t>Скорость (эталон). Мужчины.</t>
  </si>
  <si>
    <t>Попытка 1</t>
  </si>
  <si>
    <t>Попытка 2</t>
  </si>
  <si>
    <t>Попытка 3</t>
  </si>
  <si>
    <t>Ступень</t>
  </si>
  <si>
    <t>Скорость (эталон). Женщины.</t>
  </si>
  <si>
    <t>Скорость (классическая). Мужчины 1.</t>
  </si>
  <si>
    <t>½ финала</t>
  </si>
  <si>
    <t>Трасса 1</t>
  </si>
  <si>
    <t>Трасса 2</t>
  </si>
  <si>
    <t>Скорость (классическая). Мужчины 2, 3.</t>
  </si>
  <si>
    <t>Скорость (классическая). Женщины 1.</t>
  </si>
  <si>
    <t>Скорость (классическая). Женщины 2.</t>
  </si>
  <si>
    <t>Скорость (классическая). Женщины 3.</t>
  </si>
  <si>
    <t>Двоеборье. Мужчины 1.</t>
  </si>
  <si>
    <t>Трудность</t>
  </si>
  <si>
    <t>Скорость</t>
  </si>
  <si>
    <t>Двоеборье. Мужчины 2, 3.</t>
  </si>
  <si>
    <t>Двоеборье. Женщины 1.</t>
  </si>
  <si>
    <t>Двоеборье. Женщины 2.</t>
  </si>
  <si>
    <t>Двоеборье. Женщины 3.</t>
  </si>
  <si>
    <t>Трудность (трещина). Мужчины.</t>
  </si>
  <si>
    <t>Время</t>
  </si>
  <si>
    <t>Трудность (трещина). Женщины.</t>
  </si>
  <si>
    <t>Трудность (колонет). Мужчины.</t>
  </si>
  <si>
    <t>Пермь</t>
  </si>
  <si>
    <t>ППИ Искра</t>
  </si>
  <si>
    <t>КМС</t>
  </si>
  <si>
    <t>ППИ</t>
  </si>
  <si>
    <t>Екатеринбург</t>
  </si>
  <si>
    <t>МС</t>
  </si>
  <si>
    <t>ПГУ</t>
  </si>
  <si>
    <t>Скала</t>
  </si>
  <si>
    <t>Санкт-Петербург</t>
  </si>
  <si>
    <t>Ветенраны Питера</t>
  </si>
  <si>
    <t>Козырев С.В.</t>
  </si>
  <si>
    <t>Искра</t>
  </si>
  <si>
    <t>Ижевск</t>
  </si>
  <si>
    <t>Спартак</t>
  </si>
  <si>
    <t>Top</t>
  </si>
  <si>
    <t>!</t>
  </si>
  <si>
    <t>Flash</t>
  </si>
  <si>
    <t>Bonus</t>
  </si>
  <si>
    <t>Лучших трасс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</si>
</sst>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.00;[Red]\-[$$-409]#,##0.00"/>
    <numFmt numFmtId="165" formatCode="0.0"/>
    <numFmt numFmtId="166" formatCode="mm:ss.00"/>
  </numFmts>
  <fonts count="29">
    <font>
      <sz val="8"/>
      <name val="Arial"/>
      <family val="2"/>
    </font>
    <font>
      <sz val="10"/>
      <name val="Arial"/>
      <family val="0"/>
    </font>
    <font>
      <b/>
      <i/>
      <u val="single"/>
      <sz val="8"/>
      <name val="Arial"/>
      <family val="2"/>
    </font>
    <font>
      <b/>
      <i/>
      <sz val="16"/>
      <name val="Arial"/>
      <family val="2"/>
    </font>
    <font>
      <sz val="8"/>
      <color indexed="25"/>
      <name val="Arial"/>
      <family val="2"/>
    </font>
    <font>
      <sz val="8"/>
      <color indexed="12"/>
      <name val="Arial"/>
      <family val="2"/>
    </font>
    <font>
      <sz val="8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4"/>
      <name val="Arial Cyr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>
      <protection locked="0"/>
    </xf>
    <xf numFmtId="0" fontId="7" fillId="3" borderId="0" applyNumberFormat="0" applyBorder="0" applyAlignment="0">
      <protection locked="0"/>
    </xf>
    <xf numFmtId="0" fontId="7" fillId="4" borderId="0" applyNumberFormat="0" applyBorder="0" applyAlignment="0">
      <protection locked="0"/>
    </xf>
    <xf numFmtId="0" fontId="7" fillId="5" borderId="0" applyNumberFormat="0" applyBorder="0" applyAlignment="0">
      <protection locked="0"/>
    </xf>
    <xf numFmtId="0" fontId="7" fillId="6" borderId="0" applyNumberFormat="0" applyBorder="0" applyAlignment="0">
      <protection locked="0"/>
    </xf>
    <xf numFmtId="0" fontId="7" fillId="7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9" borderId="0" applyNumberFormat="0" applyBorder="0" applyAlignment="0">
      <protection locked="0"/>
    </xf>
    <xf numFmtId="0" fontId="7" fillId="10" borderId="0" applyNumberFormat="0" applyBorder="0" applyAlignment="0">
      <protection locked="0"/>
    </xf>
    <xf numFmtId="0" fontId="7" fillId="5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11" borderId="0" applyNumberFormat="0" applyBorder="0" applyAlignment="0">
      <protection locked="0"/>
    </xf>
    <xf numFmtId="0" fontId="8" fillId="12" borderId="0" applyNumberFormat="0" applyBorder="0" applyAlignment="0">
      <protection locked="0"/>
    </xf>
    <xf numFmtId="0" fontId="8" fillId="9" borderId="0" applyNumberFormat="0" applyBorder="0" applyAlignment="0">
      <protection locked="0"/>
    </xf>
    <xf numFmtId="0" fontId="8" fillId="10" borderId="0" applyNumberFormat="0" applyBorder="0" applyAlignment="0">
      <protection locked="0"/>
    </xf>
    <xf numFmtId="0" fontId="8" fillId="13" borderId="0" applyNumberFormat="0" applyBorder="0" applyAlignment="0">
      <protection locked="0"/>
    </xf>
    <xf numFmtId="0" fontId="8" fillId="14" borderId="0" applyNumberFormat="0" applyBorder="0" applyAlignment="0">
      <protection locked="0"/>
    </xf>
    <xf numFmtId="0" fontId="8" fillId="15" borderId="0" applyNumberFormat="0" applyBorder="0" applyAlignment="0">
      <protection locked="0"/>
    </xf>
    <xf numFmtId="0" fontId="6" fillId="0" borderId="0" applyNumberFormat="0" applyFill="0" applyBorder="0" applyAlignment="0">
      <protection locked="0"/>
    </xf>
    <xf numFmtId="0" fontId="24" fillId="0" borderId="0">
      <alignment horizontal="center" vertical="center" wrapText="1"/>
      <protection/>
    </xf>
    <xf numFmtId="0" fontId="5" fillId="0" borderId="0" applyNumberFormat="0" applyFill="0" applyBorder="0" applyAlignment="0">
      <protection locked="0"/>
    </xf>
    <xf numFmtId="0" fontId="26" fillId="0" borderId="0">
      <alignment horizontal="right"/>
      <protection/>
    </xf>
    <xf numFmtId="0" fontId="25" fillId="0" borderId="0">
      <alignment horizontal="center" vertical="center"/>
      <protection/>
    </xf>
    <xf numFmtId="0" fontId="4" fillId="0" borderId="0" applyNumberFormat="0" applyBorder="0" applyAlignment="0">
      <protection locked="0"/>
    </xf>
    <xf numFmtId="0" fontId="8" fillId="16" borderId="0" applyNumberFormat="0" applyBorder="0" applyAlignment="0">
      <protection locked="0"/>
    </xf>
    <xf numFmtId="0" fontId="8" fillId="17" borderId="0" applyNumberFormat="0" applyBorder="0" applyAlignment="0">
      <protection locked="0"/>
    </xf>
    <xf numFmtId="0" fontId="8" fillId="18" borderId="0" applyNumberFormat="0" applyBorder="0" applyAlignment="0">
      <protection locked="0"/>
    </xf>
    <xf numFmtId="0" fontId="8" fillId="13" borderId="0" applyNumberFormat="0" applyBorder="0" applyAlignment="0">
      <protection locked="0"/>
    </xf>
    <xf numFmtId="0" fontId="8" fillId="14" borderId="0" applyNumberFormat="0" applyBorder="0" applyAlignment="0">
      <protection locked="0"/>
    </xf>
    <xf numFmtId="0" fontId="8" fillId="19" borderId="0" applyNumberFormat="0" applyBorder="0" applyAlignment="0">
      <protection locked="0"/>
    </xf>
    <xf numFmtId="0" fontId="9" fillId="7" borderId="1" applyNumberFormat="0" applyAlignment="0">
      <protection locked="0"/>
    </xf>
    <xf numFmtId="0" fontId="10" fillId="20" borderId="2" applyNumberFormat="0" applyAlignment="0">
      <protection locked="0"/>
    </xf>
    <xf numFmtId="0" fontId="11" fillId="20" borderId="1" applyNumberFormat="0" applyAlignment="0"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NumberFormat="0" applyFill="0" applyBorder="0">
      <alignment horizontal="center"/>
      <protection locked="0"/>
    </xf>
    <xf numFmtId="0" fontId="12" fillId="0" borderId="3" applyNumberFormat="0" applyFill="0" applyAlignment="0">
      <protection locked="0"/>
    </xf>
    <xf numFmtId="0" fontId="13" fillId="0" borderId="4" applyNumberFormat="0" applyFill="0" applyAlignment="0">
      <protection locked="0"/>
    </xf>
    <xf numFmtId="0" fontId="14" fillId="0" borderId="5" applyNumberFormat="0" applyFill="0" applyAlignment="0">
      <protection locked="0"/>
    </xf>
    <xf numFmtId="0" fontId="14" fillId="0" borderId="0" applyNumberFormat="0" applyFill="0" applyBorder="0" applyAlignment="0">
      <protection locked="0"/>
    </xf>
    <xf numFmtId="0" fontId="3" fillId="0" borderId="0" applyNumberFormat="0" applyFill="0" applyBorder="0">
      <alignment horizontal="center" textRotation="90"/>
      <protection locked="0"/>
    </xf>
    <xf numFmtId="0" fontId="15" fillId="0" borderId="6" applyNumberFormat="0" applyFill="0" applyAlignment="0">
      <protection locked="0"/>
    </xf>
    <xf numFmtId="0" fontId="16" fillId="21" borderId="2" applyNumberFormat="0" applyAlignment="0">
      <protection locked="0"/>
    </xf>
    <xf numFmtId="0" fontId="17" fillId="0" borderId="0" applyNumberFormat="0" applyFill="0" applyBorder="0" applyAlignment="0">
      <protection locked="0"/>
    </xf>
    <xf numFmtId="0" fontId="18" fillId="22" borderId="0" applyNumberFormat="0" applyBorder="0" applyAlignment="0">
      <protection locked="0"/>
    </xf>
    <xf numFmtId="0" fontId="19" fillId="3" borderId="0" applyNumberFormat="0" applyBorder="0" applyAlignment="0">
      <protection locked="0"/>
    </xf>
    <xf numFmtId="0" fontId="20" fillId="0" borderId="0" applyNumberFormat="0" applyFill="0" applyBorder="0" applyAlignment="0">
      <protection locked="0"/>
    </xf>
    <xf numFmtId="0" fontId="0" fillId="23" borderId="7" applyNumberFormat="0" applyAlignment="0">
      <protection locked="0"/>
    </xf>
    <xf numFmtId="9" fontId="1" fillId="0" borderId="0" applyFill="0" applyBorder="0" applyAlignment="0" applyProtection="0"/>
    <xf numFmtId="0" fontId="2" fillId="0" borderId="0" applyNumberFormat="0" applyFill="0" applyBorder="0" applyAlignment="0">
      <protection locked="0"/>
    </xf>
    <xf numFmtId="164" fontId="2" fillId="0" borderId="0" applyFill="0" applyBorder="0" applyAlignment="0">
      <protection locked="0"/>
    </xf>
    <xf numFmtId="0" fontId="21" fillId="0" borderId="8" applyNumberFormat="0" applyFill="0" applyAlignment="0">
      <protection locked="0"/>
    </xf>
    <xf numFmtId="0" fontId="22" fillId="0" borderId="0" applyNumberFormat="0" applyFill="0" applyBorder="0" applyAlignment="0"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>
      <protection locked="0"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36" applyFont="1" applyAlignment="1">
      <alignment horizontal="center"/>
      <protection/>
    </xf>
    <xf numFmtId="0" fontId="28" fillId="0" borderId="0" xfId="36" applyFont="1" applyAlignment="1">
      <alignment horizontal="right"/>
      <protection/>
    </xf>
    <xf numFmtId="0" fontId="26" fillId="0" borderId="0" xfId="37" applyFont="1" applyBorder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ont="1" applyBorder="1" applyAlignment="1">
      <alignment/>
    </xf>
    <xf numFmtId="165" fontId="0" fillId="0" borderId="9" xfId="0" applyNumberForma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49" fontId="0" fillId="0" borderId="9" xfId="0" applyNumberFormat="1" applyFont="1" applyFill="1" applyBorder="1" applyAlignment="1">
      <alignment horizontal="center"/>
    </xf>
    <xf numFmtId="0" fontId="26" fillId="0" borderId="0" xfId="37" applyFont="1" applyBorder="1">
      <alignment horizontal="center" vertical="center"/>
      <protection/>
    </xf>
    <xf numFmtId="0" fontId="0" fillId="0" borderId="0" xfId="0" applyFill="1" applyAlignment="1">
      <alignment/>
    </xf>
    <xf numFmtId="166" fontId="0" fillId="0" borderId="9" xfId="0" applyNumberFormat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166" fontId="0" fillId="0" borderId="9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3" borderId="0" xfId="0" applyFill="1" applyAlignment="1">
      <alignment horizontal="center"/>
    </xf>
    <xf numFmtId="0" fontId="27" fillId="0" borderId="0" xfId="34" applyFont="1" applyBorder="1" applyAlignment="1">
      <alignment horizontal="center" vertical="center" wrapText="1"/>
      <protection/>
    </xf>
    <xf numFmtId="0" fontId="26" fillId="0" borderId="0" xfId="37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/>
    </xf>
    <xf numFmtId="0" fontId="26" fillId="0" borderId="0" xfId="37" applyFont="1" applyBorder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onusStyle" xfId="33"/>
    <cellStyle name="CompTitle" xfId="34"/>
    <cellStyle name="FlashStyle" xfId="35"/>
    <cellStyle name="StyleRA" xfId="36"/>
    <cellStyle name="Title" xfId="37"/>
    <cellStyle name="TopStyl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1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Результат" xfId="64"/>
    <cellStyle name="Результат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4"/>
  <sheetViews>
    <sheetView tabSelected="1" zoomScale="120" zoomScaleNormal="120" workbookViewId="0" topLeftCell="A1">
      <selection activeCell="V10" sqref="V10"/>
    </sheetView>
  </sheetViews>
  <sheetFormatPr defaultColWidth="9.33203125" defaultRowHeight="11.25"/>
  <cols>
    <col min="1" max="1" width="8.66015625" style="1" customWidth="1"/>
    <col min="2" max="2" width="15.33203125" style="1" customWidth="1"/>
    <col min="3" max="4" width="7.16015625" style="1" customWidth="1"/>
    <col min="5" max="5" width="9.33203125" style="1" customWidth="1"/>
    <col min="6" max="24" width="3.16015625" style="1" customWidth="1"/>
    <col min="25" max="26" width="10.66015625" style="1" customWidth="1"/>
    <col min="27" max="16384" width="14.33203125" style="0" customWidth="1"/>
  </cols>
  <sheetData>
    <row r="1" spans="1:56" ht="39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7"/>
      <c r="Y2" s="8"/>
      <c r="Z2" s="8" t="s">
        <v>2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2.7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1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ht="11.25">
      <c r="B5"/>
    </row>
    <row r="6" spans="2:26" ht="11.25">
      <c r="B6"/>
      <c r="F6" s="32" t="s">
        <v>5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11" t="s">
        <v>6</v>
      </c>
    </row>
    <row r="7" spans="1:26" ht="11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1" t="s">
        <v>12</v>
      </c>
      <c r="Z7" s="11" t="s">
        <v>12</v>
      </c>
    </row>
    <row r="8" spans="1:26" ht="11.25">
      <c r="A8" s="11">
        <v>1</v>
      </c>
      <c r="B8" s="13" t="s">
        <v>13</v>
      </c>
      <c r="C8" s="11">
        <f>VLOOKUP($B8,Competitors!$A$1:$E$30,4,0)</f>
        <v>1973</v>
      </c>
      <c r="D8" s="11" t="str">
        <f>VLOOKUP($B8,Competitors!$A$1:$E$30,2,0)</f>
        <v>Пермь</v>
      </c>
      <c r="E8" s="11" t="str">
        <f>VLOOKUP($B8,Competitors!$A$1:$E$30,3,0)</f>
        <v>Скала</v>
      </c>
      <c r="F8" s="11"/>
      <c r="G8" s="11"/>
      <c r="H8" s="11"/>
      <c r="I8" s="11">
        <v>6.5</v>
      </c>
      <c r="J8" s="11"/>
      <c r="K8" s="11">
        <v>7.5</v>
      </c>
      <c r="L8" s="11">
        <v>6.5</v>
      </c>
      <c r="M8" s="11"/>
      <c r="N8" s="11">
        <v>6.5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4" t="e">
        <f>BESTRESULTS(F8:X8,Data!$B$4)</f>
        <v>#NAME?</v>
      </c>
      <c r="Z8" s="15" t="s">
        <v>14</v>
      </c>
    </row>
    <row r="9" spans="1:26" ht="11.25">
      <c r="A9" s="11">
        <v>2</v>
      </c>
      <c r="B9" s="13" t="s">
        <v>15</v>
      </c>
      <c r="C9" s="11">
        <f>VLOOKUP($B9,Competitors!$A$1:$E$30,4,0)</f>
        <v>1972</v>
      </c>
      <c r="D9" s="11" t="str">
        <f>VLOOKUP($B9,Competitors!$A$1:$E$30,2,0)</f>
        <v>Пермь</v>
      </c>
      <c r="E9" s="11" t="str">
        <f>VLOOKUP($B9,Competitors!$A$1:$E$30,3,0)</f>
        <v>Скала</v>
      </c>
      <c r="F9" s="11"/>
      <c r="G9" s="11"/>
      <c r="H9" s="11"/>
      <c r="I9" s="11"/>
      <c r="J9" s="11"/>
      <c r="K9" s="11"/>
      <c r="L9" s="11">
        <v>6.5</v>
      </c>
      <c r="M9" s="11"/>
      <c r="N9" s="11">
        <v>6.5</v>
      </c>
      <c r="O9" s="11"/>
      <c r="P9" s="11">
        <v>6.5</v>
      </c>
      <c r="Q9" s="11"/>
      <c r="R9" s="11"/>
      <c r="S9" s="11"/>
      <c r="T9" s="11"/>
      <c r="U9" s="11"/>
      <c r="V9" s="11">
        <v>11</v>
      </c>
      <c r="W9" s="11"/>
      <c r="X9" s="11"/>
      <c r="Y9" s="14" t="e">
        <f>BESTRESULTS(F9:X9,Data!$B$4)</f>
        <v>#NAME?</v>
      </c>
      <c r="Z9" s="15">
        <v>9</v>
      </c>
    </row>
    <row r="10" spans="1:26" ht="11.25">
      <c r="A10" s="11">
        <v>3</v>
      </c>
      <c r="B10" s="16" t="s">
        <v>16</v>
      </c>
      <c r="C10" s="11">
        <f>VLOOKUP($B10,Competitors!$A$1:$E$30,4,0)</f>
        <v>1971</v>
      </c>
      <c r="D10" s="11" t="str">
        <f>VLOOKUP($B10,Competitors!$A$1:$E$30,2,0)</f>
        <v>Ижевск</v>
      </c>
      <c r="E10" s="11">
        <f>VLOOKUP($B10,Competitors!$A$1:$E$30,3,0)</f>
        <v>0</v>
      </c>
      <c r="F10" s="12"/>
      <c r="G10" s="12">
        <v>6</v>
      </c>
      <c r="H10" s="12"/>
      <c r="I10" s="12"/>
      <c r="J10" s="12"/>
      <c r="K10" s="12"/>
      <c r="L10" s="12">
        <v>6.5</v>
      </c>
      <c r="M10" s="12"/>
      <c r="N10" s="12"/>
      <c r="O10" s="12"/>
      <c r="P10" s="12">
        <v>6.5</v>
      </c>
      <c r="Q10" s="12"/>
      <c r="R10" s="12"/>
      <c r="S10" s="12"/>
      <c r="T10" s="12"/>
      <c r="U10" s="12"/>
      <c r="V10" s="12">
        <v>11</v>
      </c>
      <c r="W10" s="12"/>
      <c r="X10" s="12"/>
      <c r="Y10" s="14" t="e">
        <f>BESTRESULTS(F10:X10,Data!$B$4)</f>
        <v>#NAME?</v>
      </c>
      <c r="Z10" s="15">
        <v>3</v>
      </c>
    </row>
    <row r="11" spans="1:26" ht="11.25">
      <c r="A11" s="11">
        <v>4</v>
      </c>
      <c r="B11" s="16" t="s">
        <v>17</v>
      </c>
      <c r="C11" s="11">
        <f>VLOOKUP($B11,Competitors!$A$1:$E$30,4,0)</f>
        <v>1965</v>
      </c>
      <c r="D11" s="11" t="str">
        <f>VLOOKUP($B11,Competitors!$A$1:$E$30,2,0)</f>
        <v>Пермь</v>
      </c>
      <c r="E11" s="11" t="str">
        <f>VLOOKUP($B11,Competitors!$A$1:$E$30,3,0)</f>
        <v>ППИ</v>
      </c>
      <c r="F11" s="12"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>
        <v>5.5</v>
      </c>
      <c r="Q11" s="12">
        <v>4</v>
      </c>
      <c r="R11" s="12"/>
      <c r="S11" s="12"/>
      <c r="T11" s="12"/>
      <c r="U11" s="12"/>
      <c r="V11" s="12">
        <v>4</v>
      </c>
      <c r="W11" s="12"/>
      <c r="X11" s="12">
        <v>5</v>
      </c>
      <c r="Y11" s="14" t="e">
        <f>BESTRESULTS(F11:X11,Data!$B$4)</f>
        <v>#NAME?</v>
      </c>
      <c r="Z11" s="15">
        <v>1</v>
      </c>
    </row>
    <row r="12" spans="1:26" ht="11.25">
      <c r="A12" s="11">
        <v>5</v>
      </c>
      <c r="B12" s="16" t="s">
        <v>18</v>
      </c>
      <c r="C12" s="11">
        <f>VLOOKUP($B12,Competitors!$A$1:$E$30,4,0)</f>
        <v>1974</v>
      </c>
      <c r="D12" s="11" t="str">
        <f>VLOOKUP($B12,Competitors!$A$1:$E$30,2,0)</f>
        <v>Пермь</v>
      </c>
      <c r="E12" s="11" t="str">
        <f>VLOOKUP($B12,Competitors!$A$1:$E$30,3,0)</f>
        <v>ПГУ</v>
      </c>
      <c r="F12" s="12"/>
      <c r="G12" s="12"/>
      <c r="H12" s="12"/>
      <c r="I12" s="12"/>
      <c r="J12" s="12"/>
      <c r="K12" s="12"/>
      <c r="L12" s="12"/>
      <c r="M12" s="12">
        <v>5.5</v>
      </c>
      <c r="N12" s="12">
        <v>6</v>
      </c>
      <c r="O12" s="12"/>
      <c r="P12" s="12">
        <v>6.5</v>
      </c>
      <c r="Q12" s="12"/>
      <c r="R12" s="12"/>
      <c r="S12" s="12"/>
      <c r="T12" s="12"/>
      <c r="U12" s="12">
        <v>2</v>
      </c>
      <c r="V12" s="12"/>
      <c r="W12" s="12"/>
      <c r="X12" s="12"/>
      <c r="Y12" s="14" t="e">
        <f>BESTRESULTS(F12:X12,Data!$B$4)</f>
        <v>#NAME?</v>
      </c>
      <c r="Z12" s="15"/>
    </row>
    <row r="13" spans="1:26" ht="11.25">
      <c r="A13" s="11">
        <v>6</v>
      </c>
      <c r="B13" s="16" t="s">
        <v>19</v>
      </c>
      <c r="C13" s="11">
        <f>VLOOKUP($B13,Competitors!$A$1:$E$30,4,0)</f>
        <v>1967</v>
      </c>
      <c r="D13" s="11" t="str">
        <f>VLOOKUP($B13,Competitors!$A$1:$E$30,2,0)</f>
        <v>Пермь</v>
      </c>
      <c r="E13" s="11" t="str">
        <f>VLOOKUP($B13,Competitors!$A$1:$E$30,3,0)</f>
        <v>ППИ</v>
      </c>
      <c r="F13" s="17" t="s">
        <v>20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 t="s">
        <v>21</v>
      </c>
      <c r="R13" s="17"/>
      <c r="S13" s="17"/>
      <c r="T13" s="17"/>
      <c r="U13" s="17"/>
      <c r="V13" s="17"/>
      <c r="W13" s="17" t="s">
        <v>22</v>
      </c>
      <c r="X13" s="17" t="s">
        <v>23</v>
      </c>
      <c r="Y13" s="14" t="e">
        <f>BESTRESULTS(F13:X13,Data!$B$4)</f>
        <v>#NAME?</v>
      </c>
      <c r="Z13" s="15"/>
    </row>
    <row r="14" spans="1:26" ht="11.25">
      <c r="A14" s="11">
        <v>7</v>
      </c>
      <c r="B14" s="16" t="s">
        <v>24</v>
      </c>
      <c r="C14" s="11">
        <f>VLOOKUP($B14,Competitors!$A$1:$E$30,4,0)</f>
        <v>1964</v>
      </c>
      <c r="D14" s="11" t="str">
        <f>VLOOKUP($B14,Competitors!$A$1:$E$30,2,0)</f>
        <v>Пермь</v>
      </c>
      <c r="E14" s="11" t="str">
        <f>VLOOKUP($B14,Competitors!$A$1:$E$30,3,0)</f>
        <v>ППИ</v>
      </c>
      <c r="F14" s="12">
        <v>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>
        <v>4</v>
      </c>
      <c r="R14" s="12"/>
      <c r="S14" s="12"/>
      <c r="T14" s="12"/>
      <c r="U14" s="12">
        <v>2</v>
      </c>
      <c r="V14" s="12"/>
      <c r="W14" s="12"/>
      <c r="X14" s="12"/>
      <c r="Y14" s="14" t="e">
        <f>BESTRESULTS(F14:X14,Data!$B$4)</f>
        <v>#NAME?</v>
      </c>
      <c r="Z14" s="15"/>
    </row>
  </sheetData>
  <sheetProtection selectLockedCells="1" selectUnlockedCells="1"/>
  <mergeCells count="4">
    <mergeCell ref="A1:Z1"/>
    <mergeCell ref="A3:Y3"/>
    <mergeCell ref="A4:Y4"/>
    <mergeCell ref="F6:Y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"/>
  <sheetViews>
    <sheetView zoomScale="120" zoomScaleNormal="120" workbookViewId="0" topLeftCell="A1">
      <selection activeCell="A1" sqref="A1:K1"/>
    </sheetView>
  </sheetViews>
  <sheetFormatPr defaultColWidth="9.33203125" defaultRowHeight="11.25"/>
  <cols>
    <col min="1" max="1" width="8.66015625" style="1" customWidth="1"/>
    <col min="2" max="2" width="17" style="1" customWidth="1"/>
    <col min="3" max="3" width="7.16015625" style="1" customWidth="1"/>
    <col min="4" max="4" width="15.66015625" style="1" customWidth="1"/>
    <col min="5" max="5" width="16.66015625" style="1" customWidth="1"/>
    <col min="6" max="11" width="11.66015625" style="1" customWidth="1"/>
    <col min="12" max="16384" width="14.33203125" style="0" customWidth="1"/>
  </cols>
  <sheetData>
    <row r="1" spans="1:36" ht="58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1.25">
      <c r="A2" s="3" t="s">
        <v>1</v>
      </c>
      <c r="B2" s="4"/>
      <c r="C2" s="5"/>
      <c r="D2" s="5"/>
      <c r="E2" s="5"/>
      <c r="F2" s="5"/>
      <c r="G2" s="5"/>
      <c r="H2" s="8"/>
      <c r="I2" s="5"/>
      <c r="J2" s="5"/>
      <c r="K2" s="8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>
      <c r="A4" s="31" t="s">
        <v>65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>
      <c r="A5" s="9"/>
      <c r="B5" s="18"/>
      <c r="C5" s="9"/>
      <c r="D5" s="9"/>
      <c r="E5" s="9"/>
      <c r="F5" s="9"/>
      <c r="G5" s="9"/>
      <c r="H5" s="10"/>
      <c r="I5" s="9"/>
      <c r="J5" s="9"/>
      <c r="K5" s="1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11" ht="11.25">
      <c r="B6"/>
      <c r="F6" s="32" t="s">
        <v>5</v>
      </c>
      <c r="G6" s="32"/>
      <c r="H6" s="32"/>
      <c r="I6" s="32" t="s">
        <v>6</v>
      </c>
      <c r="J6" s="32"/>
      <c r="K6" s="32"/>
    </row>
    <row r="7" spans="1:11" ht="11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62</v>
      </c>
      <c r="G7" s="11" t="s">
        <v>63</v>
      </c>
      <c r="H7" s="11" t="s">
        <v>12</v>
      </c>
      <c r="I7" s="11" t="s">
        <v>62</v>
      </c>
      <c r="J7" s="11" t="s">
        <v>63</v>
      </c>
      <c r="K7" s="11" t="s">
        <v>12</v>
      </c>
    </row>
    <row r="8" spans="1:11" ht="11.25">
      <c r="A8" s="11">
        <v>1</v>
      </c>
      <c r="B8" s="16" t="s">
        <v>38</v>
      </c>
      <c r="C8" s="11">
        <f>VLOOKUP($B8,Competitors!$A$1:$E$30,4,0)</f>
        <v>1972</v>
      </c>
      <c r="D8" s="11" t="str">
        <f>VLOOKUP($B8,Competitors!$A$1:$E$30,2,0)</f>
        <v>Пермь</v>
      </c>
      <c r="E8" s="11" t="str">
        <f>VLOOKUP($B8,Competitors!$A$1:$E$30,3,0)</f>
        <v>Скала</v>
      </c>
      <c r="F8" s="23">
        <v>0.00034421296296296294</v>
      </c>
      <c r="G8" s="23">
        <v>0.00041030092592592594</v>
      </c>
      <c r="H8" s="20">
        <f>F8+G8</f>
        <v>0.0007545138888888889</v>
      </c>
      <c r="I8" s="23">
        <v>0.0002648148148148148</v>
      </c>
      <c r="J8" s="23">
        <v>0.0003057870370370371</v>
      </c>
      <c r="K8" s="20">
        <f>I8+J8</f>
        <v>0.0005706018518518519</v>
      </c>
    </row>
    <row r="9" spans="1:11" ht="11.25">
      <c r="A9" s="11">
        <v>2</v>
      </c>
      <c r="B9" s="16" t="s">
        <v>37</v>
      </c>
      <c r="C9" s="11">
        <f>VLOOKUP($B9,Competitors!$A$1:$E$30,4,0)</f>
        <v>1976</v>
      </c>
      <c r="D9" s="11" t="str">
        <f>VLOOKUP($B9,Competitors!$A$1:$E$30,2,0)</f>
        <v>Пермь</v>
      </c>
      <c r="E9" s="11" t="str">
        <f>VLOOKUP($B9,Competitors!$A$1:$E$30,3,0)</f>
        <v>Скала</v>
      </c>
      <c r="F9" s="23">
        <v>0.00038310185185185186</v>
      </c>
      <c r="G9" s="23">
        <v>0.00032407407407407406</v>
      </c>
      <c r="H9" s="20">
        <f>F9+G9</f>
        <v>0.000707175925925926</v>
      </c>
      <c r="I9" s="23">
        <v>0.0003215277777777778</v>
      </c>
      <c r="J9" s="23">
        <v>0.0002726851851851852</v>
      </c>
      <c r="K9" s="20">
        <f>I9+J9</f>
        <v>0.000594212962962963</v>
      </c>
    </row>
  </sheetData>
  <sheetProtection selectLockedCells="1" selectUnlockedCells="1"/>
  <mergeCells count="5">
    <mergeCell ref="A1:K1"/>
    <mergeCell ref="A3:K3"/>
    <mergeCell ref="A4:K4"/>
    <mergeCell ref="F6:H6"/>
    <mergeCell ref="I6:K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120" zoomScaleNormal="120" workbookViewId="0" topLeftCell="A1">
      <selection activeCell="I12" sqref="I12"/>
    </sheetView>
  </sheetViews>
  <sheetFormatPr defaultColWidth="9.33203125" defaultRowHeight="11.25"/>
  <cols>
    <col min="1" max="1" width="8.66015625" style="1" customWidth="1"/>
    <col min="2" max="2" width="17" style="1" customWidth="1"/>
    <col min="3" max="3" width="7.16015625" style="1" customWidth="1"/>
    <col min="4" max="4" width="15.66015625" style="1" customWidth="1"/>
    <col min="5" max="5" width="16.66015625" style="1" customWidth="1"/>
    <col min="6" max="14" width="11.66015625" style="1" customWidth="1"/>
    <col min="15" max="16384" width="14.33203125" style="0" customWidth="1"/>
  </cols>
  <sheetData>
    <row r="1" spans="1:39" ht="58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1.25">
      <c r="A2" s="3" t="s">
        <v>1</v>
      </c>
      <c r="B2" s="4"/>
      <c r="C2" s="5"/>
      <c r="D2" s="5"/>
      <c r="E2" s="5"/>
      <c r="F2" s="5"/>
      <c r="G2" s="5"/>
      <c r="H2" s="8"/>
      <c r="I2" s="5"/>
      <c r="J2" s="5"/>
      <c r="K2" s="8"/>
      <c r="L2" s="5"/>
      <c r="M2" s="5"/>
      <c r="N2" s="8" t="s">
        <v>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2.75">
      <c r="A5" s="9"/>
      <c r="B5" s="18"/>
      <c r="C5" s="9"/>
      <c r="D5" s="9"/>
      <c r="E5" s="9"/>
      <c r="F5" s="9"/>
      <c r="G5" s="9"/>
      <c r="H5" s="10"/>
      <c r="I5" s="9"/>
      <c r="J5" s="9"/>
      <c r="K5" s="10"/>
      <c r="L5" s="9"/>
      <c r="M5" s="9"/>
      <c r="N5" s="1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14" ht="11.25">
      <c r="B6"/>
      <c r="F6" s="32" t="s">
        <v>5</v>
      </c>
      <c r="G6" s="32"/>
      <c r="H6" s="32"/>
      <c r="I6" s="32" t="s">
        <v>61</v>
      </c>
      <c r="J6" s="32"/>
      <c r="K6" s="32"/>
      <c r="L6" s="32" t="s">
        <v>6</v>
      </c>
      <c r="M6" s="32"/>
      <c r="N6" s="32"/>
    </row>
    <row r="7" spans="1:14" ht="11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62</v>
      </c>
      <c r="G7" s="11" t="s">
        <v>63</v>
      </c>
      <c r="H7" s="11" t="s">
        <v>12</v>
      </c>
      <c r="I7" s="11" t="s">
        <v>62</v>
      </c>
      <c r="J7" s="11" t="s">
        <v>63</v>
      </c>
      <c r="K7" s="11" t="s">
        <v>12</v>
      </c>
      <c r="L7" s="11" t="s">
        <v>62</v>
      </c>
      <c r="M7" s="11" t="s">
        <v>63</v>
      </c>
      <c r="N7" s="11" t="s">
        <v>12</v>
      </c>
    </row>
    <row r="8" spans="1:14" ht="11.25">
      <c r="A8" s="11">
        <v>1</v>
      </c>
      <c r="B8" s="16" t="s">
        <v>46</v>
      </c>
      <c r="C8" s="11">
        <f>VLOOKUP($B8,Competitors!$A$1:$E$30,4,0)</f>
        <v>1968</v>
      </c>
      <c r="D8" s="11" t="str">
        <f>VLOOKUP($B8,Competitors!$A$1:$E$30,2,0)</f>
        <v>Пермь</v>
      </c>
      <c r="E8" s="11">
        <f>VLOOKUP($B8,Competitors!$A$1:$E$30,3,0)</f>
        <v>0</v>
      </c>
      <c r="F8" s="23">
        <v>0.00044201388888888887</v>
      </c>
      <c r="G8" s="23">
        <v>0.0004398148148148148</v>
      </c>
      <c r="H8" s="20">
        <f>F8+G8</f>
        <v>0.0008818287037037037</v>
      </c>
      <c r="I8" s="23">
        <v>0.00033946759259259254</v>
      </c>
      <c r="J8" s="23">
        <v>0.0003511574074074074</v>
      </c>
      <c r="K8" s="20">
        <f>I8+J8</f>
        <v>0.0006906249999999999</v>
      </c>
      <c r="L8" s="23">
        <v>0.00031122685185185187</v>
      </c>
      <c r="M8" s="23">
        <v>0.0003291666666666667</v>
      </c>
      <c r="N8" s="20">
        <f>L8+M8</f>
        <v>0.0006403935185185185</v>
      </c>
    </row>
    <row r="9" spans="1:14" ht="11.25">
      <c r="A9" s="11">
        <v>2</v>
      </c>
      <c r="B9" s="16" t="s">
        <v>42</v>
      </c>
      <c r="C9" s="11">
        <f>VLOOKUP($B9,Competitors!$A$1:$E$30,4,0)</f>
        <v>1960</v>
      </c>
      <c r="D9" s="11" t="str">
        <f>VLOOKUP($B9,Competitors!$A$1:$E$30,2,0)</f>
        <v>Пермь</v>
      </c>
      <c r="E9" s="11" t="str">
        <f>VLOOKUP($B9,Competitors!$A$1:$E$30,3,0)</f>
        <v>Скала</v>
      </c>
      <c r="F9" s="23">
        <v>0.000512037037037037</v>
      </c>
      <c r="G9" s="23">
        <v>0.00037569444444444445</v>
      </c>
      <c r="H9" s="20">
        <f>F9+G9</f>
        <v>0.0008877314814814814</v>
      </c>
      <c r="I9" s="23">
        <v>0.000378125</v>
      </c>
      <c r="J9" s="23">
        <v>0.00037511574074074075</v>
      </c>
      <c r="K9" s="20">
        <f>I9+J9</f>
        <v>0.0007532407407407407</v>
      </c>
      <c r="L9" s="23">
        <v>0.00045752314814814814</v>
      </c>
      <c r="M9" s="23">
        <v>0.0004130787037037037</v>
      </c>
      <c r="N9" s="20">
        <f>L9+M9</f>
        <v>0.0008706018518518518</v>
      </c>
    </row>
    <row r="10" spans="1:14" ht="11.25">
      <c r="A10" s="11">
        <v>3</v>
      </c>
      <c r="B10" s="16" t="s">
        <v>43</v>
      </c>
      <c r="C10" s="11">
        <f>VLOOKUP($B10,Competitors!$A$1:$E$30,4,0)</f>
        <v>1964</v>
      </c>
      <c r="D10" s="11" t="str">
        <f>VLOOKUP($B10,Competitors!$A$1:$E$30,2,0)</f>
        <v>Екатеринбург</v>
      </c>
      <c r="E10" s="11">
        <f>VLOOKUP($B10,Competitors!$A$1:$E$30,3,0)</f>
        <v>0</v>
      </c>
      <c r="F10" s="23">
        <v>0.0005320601851851852</v>
      </c>
      <c r="G10" s="23">
        <v>0.0004618055555555555</v>
      </c>
      <c r="H10" s="20">
        <f>F10+G10</f>
        <v>0.0009938657407407407</v>
      </c>
      <c r="I10" s="23">
        <v>0.0004133101851851852</v>
      </c>
      <c r="J10" s="23">
        <v>0.0004472222222222222</v>
      </c>
      <c r="K10" s="20">
        <f>I10+J10</f>
        <v>0.0008605324074074074</v>
      </c>
      <c r="L10" s="26">
        <v>0.0004138888888888889</v>
      </c>
      <c r="M10" s="26">
        <v>0.00037037037037037035</v>
      </c>
      <c r="N10" s="20">
        <f>L10+M10</f>
        <v>0.0007842592592592593</v>
      </c>
    </row>
    <row r="11" spans="1:14" ht="11.25">
      <c r="A11" s="11">
        <v>4</v>
      </c>
      <c r="B11" s="16" t="s">
        <v>44</v>
      </c>
      <c r="C11" s="11">
        <f>VLOOKUP($B11,Competitors!$A$1:$E$30,4,0)</f>
        <v>1959</v>
      </c>
      <c r="D11" s="11" t="str">
        <f>VLOOKUP($B11,Competitors!$A$1:$E$30,2,0)</f>
        <v>Пермь</v>
      </c>
      <c r="E11" s="11" t="str">
        <f>VLOOKUP($B11,Competitors!$A$1:$E$30,3,0)</f>
        <v>ППИ</v>
      </c>
      <c r="F11" s="23">
        <v>0.0005502314814814814</v>
      </c>
      <c r="G11" s="23">
        <v>0.0005222222222222222</v>
      </c>
      <c r="H11" s="20">
        <f>F11+G11</f>
        <v>0.0010724537037037035</v>
      </c>
      <c r="I11" s="23">
        <v>0.00045</v>
      </c>
      <c r="J11" s="23">
        <v>0.0004986111111111111</v>
      </c>
      <c r="K11" s="20">
        <f>I11+J11</f>
        <v>0.0009486111111111111</v>
      </c>
      <c r="L11" s="23">
        <v>0.0004371527777777778</v>
      </c>
      <c r="M11" s="23">
        <v>0.0005077546296296297</v>
      </c>
      <c r="N11" s="20">
        <f>L11+M11</f>
        <v>0.0009449074074074075</v>
      </c>
    </row>
    <row r="12" spans="1:14" ht="11.25">
      <c r="A12" s="11">
        <v>5</v>
      </c>
      <c r="B12" s="16" t="s">
        <v>45</v>
      </c>
      <c r="C12" s="11">
        <f>VLOOKUP($B12,Competitors!$A$1:$E$30,4,0)</f>
        <v>1964</v>
      </c>
      <c r="D12" s="11" t="str">
        <f>VLOOKUP($B12,Competitors!$A$1:$E$30,2,0)</f>
        <v>Пермь</v>
      </c>
      <c r="E12" s="11" t="str">
        <f>VLOOKUP($B12,Competitors!$A$1:$E$30,3,0)</f>
        <v>ППИ</v>
      </c>
      <c r="F12" s="23">
        <v>0.0010070601851851853</v>
      </c>
      <c r="G12" s="23">
        <v>0.000758449074074074</v>
      </c>
      <c r="H12" s="20">
        <f>F12+G12</f>
        <v>0.0017655092592592592</v>
      </c>
      <c r="I12" s="24"/>
      <c r="J12" s="24"/>
      <c r="K12" s="25"/>
      <c r="L12" s="24"/>
      <c r="M12" s="24"/>
      <c r="N12" s="25"/>
    </row>
  </sheetData>
  <sheetProtection selectLockedCells="1" selectUnlockedCells="1"/>
  <mergeCells count="6">
    <mergeCell ref="A1:N1"/>
    <mergeCell ref="A3:N3"/>
    <mergeCell ref="A4:N4"/>
    <mergeCell ref="F6:H6"/>
    <mergeCell ref="I6:K6"/>
    <mergeCell ref="L6:N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zoomScale="120" zoomScaleNormal="120" workbookViewId="0" topLeftCell="A1">
      <selection activeCell="G10" sqref="G10"/>
    </sheetView>
  </sheetViews>
  <sheetFormatPr defaultColWidth="9.33203125" defaultRowHeight="11.25"/>
  <cols>
    <col min="1" max="1" width="8.66015625" style="1" customWidth="1"/>
    <col min="2" max="2" width="17" style="1" customWidth="1"/>
    <col min="3" max="3" width="7.16015625" style="1" customWidth="1"/>
    <col min="4" max="4" width="15.66015625" style="1" customWidth="1"/>
    <col min="5" max="5" width="16.66015625" style="1" customWidth="1"/>
    <col min="6" max="11" width="11.66015625" style="1" customWidth="1"/>
    <col min="12" max="16384" width="14.33203125" style="0" customWidth="1"/>
  </cols>
  <sheetData>
    <row r="1" spans="1:36" ht="58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1.25">
      <c r="A2" s="3" t="s">
        <v>1</v>
      </c>
      <c r="B2" s="4"/>
      <c r="C2" s="5"/>
      <c r="D2" s="5"/>
      <c r="E2" s="5"/>
      <c r="F2" s="5"/>
      <c r="G2" s="5"/>
      <c r="H2" s="8"/>
      <c r="I2" s="5"/>
      <c r="J2" s="5"/>
      <c r="K2" s="8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>
      <c r="A4" s="31" t="s">
        <v>67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>
      <c r="A5" s="9"/>
      <c r="B5" s="18"/>
      <c r="C5" s="9"/>
      <c r="D5" s="9"/>
      <c r="E5" s="9"/>
      <c r="F5" s="9"/>
      <c r="G5" s="9"/>
      <c r="H5" s="10"/>
      <c r="I5" s="9"/>
      <c r="J5" s="9"/>
      <c r="K5" s="1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11" ht="11.25">
      <c r="B6"/>
      <c r="F6" s="32" t="s">
        <v>5</v>
      </c>
      <c r="G6" s="32"/>
      <c r="H6" s="32"/>
      <c r="I6" s="32" t="s">
        <v>6</v>
      </c>
      <c r="J6" s="32"/>
      <c r="K6" s="32"/>
    </row>
    <row r="7" spans="1:11" ht="11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62</v>
      </c>
      <c r="G7" s="11" t="s">
        <v>63</v>
      </c>
      <c r="H7" s="11" t="s">
        <v>12</v>
      </c>
      <c r="I7" s="11" t="s">
        <v>62</v>
      </c>
      <c r="J7" s="11" t="s">
        <v>63</v>
      </c>
      <c r="K7" s="11" t="s">
        <v>12</v>
      </c>
    </row>
    <row r="8" spans="1:11" ht="11.25">
      <c r="A8" s="11">
        <v>1</v>
      </c>
      <c r="B8" s="16" t="s">
        <v>49</v>
      </c>
      <c r="C8" s="11">
        <f>VLOOKUP($B8,Competitors!$A$1:$E$30,4,0)</f>
        <v>1955</v>
      </c>
      <c r="D8" s="11" t="str">
        <f>VLOOKUP($B8,Competitors!$A$1:$E$30,2,0)</f>
        <v>Санкт-Петербург</v>
      </c>
      <c r="E8" s="11" t="str">
        <f>VLOOKUP($B8,Competitors!$A$1:$E$30,3,0)</f>
        <v>Ветенраны Питера</v>
      </c>
      <c r="F8" s="23">
        <v>0.00042627314814814817</v>
      </c>
      <c r="G8" s="23">
        <v>0.00047025462962962966</v>
      </c>
      <c r="H8" s="20">
        <f>F8+G8</f>
        <v>0.0008965277777777778</v>
      </c>
      <c r="I8" s="23">
        <v>0.00036863425925925925</v>
      </c>
      <c r="J8" s="23">
        <v>0.00046192129629629627</v>
      </c>
      <c r="K8" s="20">
        <f>I8+J8</f>
        <v>0.0008305555555555555</v>
      </c>
    </row>
    <row r="9" spans="1:11" ht="11.25">
      <c r="A9" s="11">
        <v>2</v>
      </c>
      <c r="B9" s="16" t="s">
        <v>51</v>
      </c>
      <c r="C9" s="11">
        <f>VLOOKUP($B9,Competitors!$A$1:$E$30,4,0)</f>
        <v>1950</v>
      </c>
      <c r="D9" s="11" t="str">
        <f>VLOOKUP($B9,Competitors!$A$1:$E$30,2,0)</f>
        <v>Пермь</v>
      </c>
      <c r="E9" s="11" t="str">
        <f>VLOOKUP($B9,Competitors!$A$1:$E$30,3,0)</f>
        <v>Спартак</v>
      </c>
      <c r="F9" s="23">
        <v>0.000595949074074074</v>
      </c>
      <c r="G9" s="23">
        <v>0.0005501157407407407</v>
      </c>
      <c r="H9" s="20">
        <f>F9+G9</f>
        <v>0.0011460648148148146</v>
      </c>
      <c r="I9" s="23">
        <v>0.000507175925925926</v>
      </c>
      <c r="J9" s="23">
        <v>0.00045162037037037035</v>
      </c>
      <c r="K9" s="20">
        <f>I9+J9</f>
        <v>0.0009587962962962963</v>
      </c>
    </row>
    <row r="10" spans="1:11" ht="11.25">
      <c r="A10" s="11">
        <v>3</v>
      </c>
      <c r="B10" s="16" t="s">
        <v>50</v>
      </c>
      <c r="C10" s="11">
        <f>VLOOKUP($B10,Competitors!$A$1:$E$30,4,0)</f>
        <v>1950</v>
      </c>
      <c r="D10" s="11" t="str">
        <f>VLOOKUP($B10,Competitors!$A$1:$E$30,2,0)</f>
        <v>Пермь</v>
      </c>
      <c r="E10" s="11">
        <f>VLOOKUP($B10,Competitors!$A$1:$E$30,3,0)</f>
        <v>0</v>
      </c>
      <c r="F10" s="23">
        <v>0.0006277777777777778</v>
      </c>
      <c r="G10" s="23">
        <v>0.0005717592592592593</v>
      </c>
      <c r="H10" s="20">
        <f>F10+G10</f>
        <v>0.0011995370370370372</v>
      </c>
      <c r="I10" s="24"/>
      <c r="J10" s="24"/>
      <c r="K10" s="25"/>
    </row>
  </sheetData>
  <sheetProtection selectLockedCells="1" selectUnlockedCells="1"/>
  <mergeCells count="5">
    <mergeCell ref="A1:K1"/>
    <mergeCell ref="A3:K3"/>
    <mergeCell ref="A4:K4"/>
    <mergeCell ref="F6:H6"/>
    <mergeCell ref="I6:K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"/>
  <sheetViews>
    <sheetView zoomScale="120" zoomScaleNormal="120" workbookViewId="0" topLeftCell="A1">
      <selection activeCell="A1" sqref="A1:H1"/>
    </sheetView>
  </sheetViews>
  <sheetFormatPr defaultColWidth="9.33203125" defaultRowHeight="11.25"/>
  <cols>
    <col min="1" max="1" width="8.66015625" style="1" customWidth="1"/>
    <col min="2" max="2" width="15.33203125" style="1" customWidth="1"/>
    <col min="3" max="4" width="7.16015625" style="1" customWidth="1"/>
    <col min="5" max="5" width="9.33203125" style="1" customWidth="1"/>
    <col min="6" max="6" width="9.5" style="1" customWidth="1"/>
    <col min="7" max="7" width="10.16015625" style="1" customWidth="1"/>
    <col min="8" max="8" width="10.66015625" style="1" customWidth="1"/>
    <col min="9" max="16384" width="14.33203125" style="0" customWidth="1"/>
  </cols>
  <sheetData>
    <row r="1" spans="1:38" ht="39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1.25">
      <c r="A2" s="3" t="s">
        <v>1</v>
      </c>
      <c r="B2" s="4"/>
      <c r="C2" s="5"/>
      <c r="D2" s="5"/>
      <c r="E2" s="5"/>
      <c r="F2" s="5"/>
      <c r="G2" s="5"/>
      <c r="H2" s="8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31" t="s">
        <v>3</v>
      </c>
      <c r="B3" s="31"/>
      <c r="C3" s="31"/>
      <c r="D3" s="31"/>
      <c r="E3" s="31"/>
      <c r="F3" s="31"/>
      <c r="G3" s="31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31" t="s">
        <v>68</v>
      </c>
      <c r="B4" s="31"/>
      <c r="C4" s="31"/>
      <c r="D4" s="31"/>
      <c r="E4" s="31"/>
      <c r="F4" s="31"/>
      <c r="G4" s="31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ht="11.25">
      <c r="B5"/>
    </row>
    <row r="6" spans="1:8" ht="11.25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2" t="s">
        <v>69</v>
      </c>
      <c r="G6" s="12" t="s">
        <v>70</v>
      </c>
      <c r="H6" s="11" t="s">
        <v>12</v>
      </c>
    </row>
    <row r="7" spans="1:8" ht="11.25">
      <c r="A7" s="11">
        <v>1</v>
      </c>
      <c r="B7" s="13" t="s">
        <v>13</v>
      </c>
      <c r="C7" s="11">
        <f>VLOOKUP($B7,Competitors!$A$1:$E$30,4,0)</f>
        <v>1973</v>
      </c>
      <c r="D7" s="11" t="str">
        <f>VLOOKUP($B7,Competitors!$A$1:$E$30,2,0)</f>
        <v>Пермь</v>
      </c>
      <c r="E7" s="11" t="str">
        <f>VLOOKUP($B7,Competitors!$A$1:$E$30,3,0)</f>
        <v>Скала</v>
      </c>
      <c r="F7" s="11">
        <f>LOOKUP($B7,М_1_Тр!$B$8:$B$34,М_1_Тр!$A$8:$A34)</f>
        <v>7</v>
      </c>
      <c r="G7" s="11">
        <f>LOOKUP($B7,М_1_Ск!$B$8:$B$34,М_1_Ск!$A$8:$A$34)</f>
        <v>1</v>
      </c>
      <c r="H7" s="14">
        <f aca="true" t="shared" si="0" ref="H7:H12">F7*G7</f>
        <v>7</v>
      </c>
    </row>
    <row r="8" spans="1:8" ht="11.25">
      <c r="A8" s="11">
        <v>2</v>
      </c>
      <c r="B8" s="13" t="s">
        <v>15</v>
      </c>
      <c r="C8" s="11">
        <f>VLOOKUP($B8,Competitors!$A$1:$E$30,4,0)</f>
        <v>1972</v>
      </c>
      <c r="D8" s="11" t="str">
        <f>VLOOKUP($B8,Competitors!$A$1:$E$30,2,0)</f>
        <v>Пермь</v>
      </c>
      <c r="E8" s="11" t="str">
        <f>VLOOKUP($B8,Competitors!$A$1:$E$30,3,0)</f>
        <v>Скала</v>
      </c>
      <c r="F8" s="11">
        <f>LOOKUP($B8,М_1_Тр!$B$8:$B$34,М_1_Тр!$A$8:$A35)</f>
        <v>7</v>
      </c>
      <c r="G8" s="11">
        <f>LOOKUP($B8,М_1_Ск!$B$8:$B$34,М_1_Ск!$A$8:$A$34)</f>
        <v>3</v>
      </c>
      <c r="H8" s="14">
        <f t="shared" si="0"/>
        <v>21</v>
      </c>
    </row>
    <row r="9" spans="1:8" ht="11.25">
      <c r="A9" s="11">
        <v>3</v>
      </c>
      <c r="B9" s="16" t="s">
        <v>16</v>
      </c>
      <c r="C9" s="11">
        <f>VLOOKUP($B9,Competitors!$A$1:$E$30,4,0)</f>
        <v>1971</v>
      </c>
      <c r="D9" s="11" t="str">
        <f>VLOOKUP($B9,Competitors!$A$1:$E$30,2,0)</f>
        <v>Ижевск</v>
      </c>
      <c r="E9" s="11">
        <f>VLOOKUP($B9,Competitors!$A$1:$E$30,3,0)</f>
        <v>0</v>
      </c>
      <c r="F9" s="11">
        <f>LOOKUP($B9,М_1_Тр!$B$8:$B$34,М_1_Тр!$A$8:$A36)</f>
        <v>7</v>
      </c>
      <c r="G9" s="11">
        <f>LOOKUP($B9,М_1_Ск!$B$8:$B$34,М_1_Ск!$A$8:$A$34)</f>
        <v>6</v>
      </c>
      <c r="H9" s="14">
        <f t="shared" si="0"/>
        <v>42</v>
      </c>
    </row>
    <row r="10" spans="1:8" ht="11.25">
      <c r="A10" s="11">
        <v>4</v>
      </c>
      <c r="B10" s="16" t="s">
        <v>17</v>
      </c>
      <c r="C10" s="11">
        <f>VLOOKUP($B10,Competitors!$A$1:$E$30,4,0)</f>
        <v>1965</v>
      </c>
      <c r="D10" s="11" t="str">
        <f>VLOOKUP($B10,Competitors!$A$1:$E$30,2,0)</f>
        <v>Пермь</v>
      </c>
      <c r="E10" s="11" t="str">
        <f>VLOOKUP($B10,Competitors!$A$1:$E$30,3,0)</f>
        <v>ППИ</v>
      </c>
      <c r="F10" s="11">
        <f>LOOKUP($B10,М_1_Тр!$B$8:$B$34,М_1_Тр!$A$8:$A37)</f>
        <v>7</v>
      </c>
      <c r="G10" s="11" t="e">
        <f>LOOKUP($B10,М_1_Ск!$B$8:$B$34,М_1_Ск!$A$8:$A$34)</f>
        <v>#N/A</v>
      </c>
      <c r="H10" s="14" t="e">
        <f t="shared" si="0"/>
        <v>#N/A</v>
      </c>
    </row>
    <row r="11" spans="1:8" ht="11.25">
      <c r="A11" s="11">
        <v>6</v>
      </c>
      <c r="B11" s="16" t="s">
        <v>19</v>
      </c>
      <c r="C11" s="11">
        <f>VLOOKUP($B11,Competitors!$A$1:$E$30,4,0)</f>
        <v>1967</v>
      </c>
      <c r="D11" s="11" t="str">
        <f>VLOOKUP($B11,Competitors!$A$1:$E$30,2,0)</f>
        <v>Пермь</v>
      </c>
      <c r="E11" s="11" t="str">
        <f>VLOOKUP($B11,Competitors!$A$1:$E$30,3,0)</f>
        <v>ППИ</v>
      </c>
      <c r="F11" s="11">
        <v>5</v>
      </c>
      <c r="G11" s="11">
        <f>LOOKUP($B11,М_1_Ск!$B$8:$B$34,М_1_Ск!$A$8:$A$34)</f>
        <v>5</v>
      </c>
      <c r="H11" s="14">
        <f t="shared" si="0"/>
        <v>25</v>
      </c>
    </row>
    <row r="12" spans="1:8" ht="11.25">
      <c r="A12" s="11">
        <v>7</v>
      </c>
      <c r="B12" s="16" t="s">
        <v>24</v>
      </c>
      <c r="C12" s="11">
        <f>VLOOKUP($B12,Competitors!$A$1:$E$30,4,0)</f>
        <v>1964</v>
      </c>
      <c r="D12" s="11" t="str">
        <f>VLOOKUP($B12,Competitors!$A$1:$E$30,2,0)</f>
        <v>Пермь</v>
      </c>
      <c r="E12" s="11" t="str">
        <f>VLOOKUP($B12,Competitors!$A$1:$E$30,3,0)</f>
        <v>ППИ</v>
      </c>
      <c r="F12" s="11">
        <v>6</v>
      </c>
      <c r="G12" s="11" t="e">
        <f>LOOKUP($B12,М_1_Ск!$B$8:$B$34,М_1_Ск!$A$8:$A$34)</f>
        <v>#N/A</v>
      </c>
      <c r="H12" s="14" t="e">
        <f t="shared" si="0"/>
        <v>#N/A</v>
      </c>
    </row>
  </sheetData>
  <sheetProtection selectLockedCells="1" selectUnlockedCells="1"/>
  <mergeCells count="3">
    <mergeCell ref="A1:H1"/>
    <mergeCell ref="A3:G3"/>
    <mergeCell ref="A4:G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"/>
  <sheetViews>
    <sheetView zoomScale="120" zoomScaleNormal="120" workbookViewId="0" topLeftCell="A1">
      <selection activeCell="H14" sqref="H14"/>
    </sheetView>
  </sheetViews>
  <sheetFormatPr defaultColWidth="9.33203125" defaultRowHeight="11.25"/>
  <cols>
    <col min="1" max="1" width="9.83203125" style="0" customWidth="1"/>
    <col min="2" max="2" width="17.5" style="1" customWidth="1"/>
    <col min="3" max="3" width="7.16015625" style="1" customWidth="1"/>
    <col min="4" max="4" width="13.33203125" style="1" customWidth="1"/>
    <col min="5" max="5" width="10.66015625" style="1" customWidth="1"/>
    <col min="6" max="6" width="9.5" style="1" customWidth="1"/>
    <col min="7" max="7" width="10.16015625" style="1" customWidth="1"/>
    <col min="8" max="8" width="10.66015625" style="1" customWidth="1"/>
    <col min="9" max="16384" width="14.33203125" style="0" customWidth="1"/>
  </cols>
  <sheetData>
    <row r="1" spans="1:38" ht="39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1.25">
      <c r="A2" s="4" t="s">
        <v>1</v>
      </c>
      <c r="B2" s="4"/>
      <c r="C2" s="5"/>
      <c r="D2" s="5"/>
      <c r="E2" s="5"/>
      <c r="F2" s="5"/>
      <c r="G2" s="5"/>
      <c r="H2" s="8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33" t="s">
        <v>3</v>
      </c>
      <c r="B3" s="33"/>
      <c r="C3" s="33"/>
      <c r="D3" s="33"/>
      <c r="E3" s="33"/>
      <c r="F3" s="33"/>
      <c r="G3" s="33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33" t="s">
        <v>71</v>
      </c>
      <c r="B4" s="33"/>
      <c r="C4" s="33"/>
      <c r="D4" s="33"/>
      <c r="E4" s="33"/>
      <c r="F4" s="33"/>
      <c r="G4" s="33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ht="11.25">
      <c r="B5"/>
    </row>
    <row r="6" spans="1:8" ht="11.25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2" t="s">
        <v>69</v>
      </c>
      <c r="G6" s="12" t="s">
        <v>70</v>
      </c>
      <c r="H6" s="11" t="s">
        <v>12</v>
      </c>
    </row>
    <row r="7" spans="1:8" ht="11.25">
      <c r="A7" s="11">
        <v>1</v>
      </c>
      <c r="B7" s="16" t="s">
        <v>27</v>
      </c>
      <c r="C7" s="11">
        <f>VLOOKUP($B7,Competitors!$A$1:$E$30,4,0)</f>
        <v>1959</v>
      </c>
      <c r="D7" s="11" t="str">
        <f>VLOOKUP($B7,Competitors!$A$1:$E$30,2,0)</f>
        <v>Ижевск</v>
      </c>
      <c r="E7" s="11">
        <f>VLOOKUP($B7,Competitors!$A$1:$E$30,3,0)</f>
        <v>0</v>
      </c>
      <c r="F7" s="11">
        <f>LOOKUP($B7,М_2_3_Тр!$B$8:$B$34,М_2_3_Тр!$A$8:$A35)</f>
        <v>8</v>
      </c>
      <c r="G7" s="11">
        <f>LOOKUP($B7,М_2_3_Ск!$B$8:$B$35,М_2_3_Ск!$A$8:$A$35)</f>
        <v>8</v>
      </c>
      <c r="H7" s="14">
        <f aca="true" t="shared" si="0" ref="H7:H14">F7*G7</f>
        <v>64</v>
      </c>
    </row>
    <row r="8" spans="1:8" ht="11.25">
      <c r="A8" s="11">
        <v>2</v>
      </c>
      <c r="B8" s="16" t="s">
        <v>26</v>
      </c>
      <c r="C8" s="11">
        <f>VLOOKUP($B8,Competitors!$A$1:$E$30,4,0)</f>
        <v>1958</v>
      </c>
      <c r="D8" s="11" t="str">
        <f>VLOOKUP($B8,Competitors!$A$1:$E$30,2,0)</f>
        <v>Пермь</v>
      </c>
      <c r="E8" s="11" t="str">
        <f>VLOOKUP($B8,Competitors!$A$1:$E$30,3,0)</f>
        <v>ППИ Искра</v>
      </c>
      <c r="F8" s="11">
        <f>LOOKUP($B8,М_2_3_Тр!$B$8:$B$34,М_2_3_Тр!$A$8:$A34)</f>
        <v>1</v>
      </c>
      <c r="G8" s="11">
        <f>LOOKUP($B8,М_2_3_Ск!$B$8:$B$35,М_2_3_Ск!$A$8:$A$35)</f>
        <v>3</v>
      </c>
      <c r="H8" s="14">
        <f t="shared" si="0"/>
        <v>3</v>
      </c>
    </row>
    <row r="9" spans="1:8" ht="11.25">
      <c r="A9" s="11">
        <v>3</v>
      </c>
      <c r="B9" s="16" t="s">
        <v>28</v>
      </c>
      <c r="C9" s="11">
        <f>VLOOKUP($B9,Competitors!$A$1:$E$30,4,0)</f>
        <v>1958</v>
      </c>
      <c r="D9" s="11" t="str">
        <f>VLOOKUP($B9,Competitors!$A$1:$E$30,2,0)</f>
        <v>Пермь</v>
      </c>
      <c r="E9" s="11" t="str">
        <f>VLOOKUP($B9,Competitors!$A$1:$E$30,3,0)</f>
        <v>Искра</v>
      </c>
      <c r="F9" s="11">
        <f>LOOKUP($B9,М_2_3_Тр!$B$8:$B$34,М_2_3_Тр!$A$8:$A36)</f>
        <v>8</v>
      </c>
      <c r="G9" s="11">
        <f>LOOKUP($B9,М_2_3_Ск!$B$8:$B$35,М_2_3_Ск!$A$8:$A$35)</f>
        <v>8</v>
      </c>
      <c r="H9" s="14">
        <f t="shared" si="0"/>
        <v>64</v>
      </c>
    </row>
    <row r="10" spans="1:8" ht="11.25">
      <c r="A10" s="11">
        <v>4</v>
      </c>
      <c r="B10" s="16" t="s">
        <v>29</v>
      </c>
      <c r="C10" s="11">
        <f>VLOOKUP($B10,Competitors!$A$1:$E$30,4,0)</f>
        <v>1951</v>
      </c>
      <c r="D10" s="11" t="str">
        <f>VLOOKUP($B10,Competitors!$A$1:$E$30,2,0)</f>
        <v>Екатеринбург</v>
      </c>
      <c r="E10" s="11">
        <f>VLOOKUP($B10,Competitors!$A$1:$E$30,3,0)</f>
        <v>0</v>
      </c>
      <c r="F10" s="11">
        <f>LOOKUP($B10,М_2_3_Тр!$B$8:$B$34,М_2_3_Тр!$A$8:$A37)</f>
        <v>8</v>
      </c>
      <c r="G10" s="11">
        <f>LOOKUP($B10,М_2_3_Ск!$B$8:$B$35,М_2_3_Ск!$A$8:$A$35)</f>
        <v>8</v>
      </c>
      <c r="H10" s="14">
        <f t="shared" si="0"/>
        <v>64</v>
      </c>
    </row>
    <row r="11" spans="1:8" ht="11.25">
      <c r="A11" s="11">
        <v>5</v>
      </c>
      <c r="B11" s="16" t="s">
        <v>30</v>
      </c>
      <c r="C11" s="11">
        <f>VLOOKUP($B11,Competitors!$A$1:$E$30,4,0)</f>
        <v>1959</v>
      </c>
      <c r="D11" s="11" t="str">
        <f>VLOOKUP($B11,Competitors!$A$1:$E$30,2,0)</f>
        <v>Пермь</v>
      </c>
      <c r="E11" s="11" t="str">
        <f>VLOOKUP($B11,Competitors!$A$1:$E$30,3,0)</f>
        <v>ПГУ</v>
      </c>
      <c r="F11" s="11">
        <f>LOOKUP($B11,М_2_3_Тр!$B$8:$B$34,М_2_3_Тр!$A$8:$A38)</f>
        <v>8</v>
      </c>
      <c r="G11" s="11">
        <f>LOOKUP($B11,М_2_3_Ск!$B$8:$B$35,М_2_3_Ск!$A$8:$A$35)</f>
        <v>8</v>
      </c>
      <c r="H11" s="14">
        <f t="shared" si="0"/>
        <v>64</v>
      </c>
    </row>
    <row r="12" spans="1:8" ht="11.25">
      <c r="A12" s="11">
        <v>6</v>
      </c>
      <c r="B12" s="13" t="s">
        <v>31</v>
      </c>
      <c r="C12" s="11">
        <f>VLOOKUP($B12,Competitors!$A$1:$E$30,4,0)</f>
        <v>1961</v>
      </c>
      <c r="D12" s="11" t="str">
        <f>VLOOKUP($B12,Competitors!$A$1:$E$30,2,0)</f>
        <v>Пермь</v>
      </c>
      <c r="E12" s="11" t="str">
        <f>VLOOKUP($B12,Competitors!$A$1:$E$30,3,0)</f>
        <v>ППИ</v>
      </c>
      <c r="F12" s="11">
        <f>LOOKUP($B12,М_2_3_Тр!$B$8:$B$34,М_2_3_Тр!$A$8:$A39)</f>
        <v>8</v>
      </c>
      <c r="G12" s="11">
        <f>LOOKUP($B12,М_2_3_Ск!$B$8:$B$35,М_2_3_Ск!$A$8:$A$35)</f>
        <v>7</v>
      </c>
      <c r="H12" s="14">
        <f t="shared" si="0"/>
        <v>56</v>
      </c>
    </row>
    <row r="13" spans="1:8" ht="11.25">
      <c r="A13" s="11">
        <v>7</v>
      </c>
      <c r="B13" s="16" t="s">
        <v>33</v>
      </c>
      <c r="C13" s="11">
        <f>VLOOKUP($B13,Competitors!$A$1:$E$30,4,0)</f>
        <v>1958</v>
      </c>
      <c r="D13" s="11" t="str">
        <f>VLOOKUP($B13,Competitors!$A$1:$E$30,2,0)</f>
        <v>Пермь</v>
      </c>
      <c r="E13" s="11" t="str">
        <f>VLOOKUP($B13,Competitors!$A$1:$E$30,3,0)</f>
        <v>ППИ</v>
      </c>
      <c r="F13" s="11">
        <f>LOOKUP($B13,М_2_3_Тр!$B$8:$B$34,М_2_3_Тр!$A$8:$A41)</f>
        <v>1</v>
      </c>
      <c r="G13" s="11">
        <f>LOOKUP($B13,М_2_3_Ск!$B$8:$B$35,М_2_3_Ск!$A$8:$A$35)</f>
        <v>3</v>
      </c>
      <c r="H13" s="14">
        <f t="shared" si="0"/>
        <v>3</v>
      </c>
    </row>
    <row r="14" spans="1:8" ht="11.25">
      <c r="A14" s="11">
        <v>8</v>
      </c>
      <c r="B14" s="16" t="s">
        <v>32</v>
      </c>
      <c r="C14" s="11">
        <f>VLOOKUP($B14,Competitors!$A$1:$E$30,4,0)</f>
        <v>1958</v>
      </c>
      <c r="D14" s="11" t="str">
        <f>VLOOKUP($B14,Competitors!$A$1:$E$30,2,0)</f>
        <v>Екатеринбург</v>
      </c>
      <c r="E14" s="11">
        <f>VLOOKUP($B14,Competitors!$A$1:$E$30,3,0)</f>
        <v>0</v>
      </c>
      <c r="F14" s="11">
        <f>LOOKUP($B14,М_2_3_Тр!$B$8:$B$34,М_2_3_Тр!$A$8:$A40)</f>
        <v>7</v>
      </c>
      <c r="G14" s="11">
        <f>LOOKUP($B14,М_2_3_Ск!$B$8:$B$35,М_2_3_Ск!$A$8:$A$35)</f>
        <v>3</v>
      </c>
      <c r="H14" s="14">
        <f t="shared" si="0"/>
        <v>21</v>
      </c>
    </row>
  </sheetData>
  <sheetProtection selectLockedCells="1" selectUnlockedCells="1"/>
  <mergeCells count="3">
    <mergeCell ref="A1:H1"/>
    <mergeCell ref="A3:G3"/>
    <mergeCell ref="A4:G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"/>
  <sheetViews>
    <sheetView zoomScale="120" zoomScaleNormal="120" workbookViewId="0" topLeftCell="A1">
      <selection activeCell="H8" sqref="H8"/>
    </sheetView>
  </sheetViews>
  <sheetFormatPr defaultColWidth="9.33203125" defaultRowHeight="11.25"/>
  <cols>
    <col min="1" max="1" width="8" style="0" customWidth="1"/>
    <col min="2" max="2" width="16" style="1" customWidth="1"/>
    <col min="3" max="3" width="7.16015625" style="1" customWidth="1"/>
    <col min="4" max="4" width="13.33203125" style="1" customWidth="1"/>
    <col min="5" max="5" width="10.66015625" style="1" customWidth="1"/>
    <col min="6" max="6" width="9.5" style="1" customWidth="1"/>
    <col min="7" max="7" width="10.16015625" style="1" customWidth="1"/>
    <col min="8" max="8" width="10.66015625" style="1" customWidth="1"/>
    <col min="9" max="16384" width="14.5" style="0" customWidth="1"/>
  </cols>
  <sheetData>
    <row r="1" spans="1:38" ht="39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1.25">
      <c r="A2" s="4" t="s">
        <v>1</v>
      </c>
      <c r="B2" s="4"/>
      <c r="C2" s="5"/>
      <c r="D2" s="5"/>
      <c r="E2" s="5"/>
      <c r="F2" s="5"/>
      <c r="G2" s="5"/>
      <c r="H2" s="8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33" t="s">
        <v>3</v>
      </c>
      <c r="B3" s="33"/>
      <c r="C3" s="33"/>
      <c r="D3" s="33"/>
      <c r="E3" s="33"/>
      <c r="F3" s="33"/>
      <c r="G3" s="33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33" t="s">
        <v>72</v>
      </c>
      <c r="B4" s="33"/>
      <c r="C4" s="33"/>
      <c r="D4" s="33"/>
      <c r="E4" s="33"/>
      <c r="F4" s="33"/>
      <c r="G4" s="33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ht="11.25">
      <c r="B5"/>
    </row>
    <row r="6" spans="1:8" ht="11.25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2" t="s">
        <v>69</v>
      </c>
      <c r="G6" s="12" t="s">
        <v>70</v>
      </c>
      <c r="H6" s="11" t="s">
        <v>12</v>
      </c>
    </row>
    <row r="7" spans="1:8" s="19" customFormat="1" ht="11.25">
      <c r="A7" s="11">
        <v>1</v>
      </c>
      <c r="B7" s="16" t="s">
        <v>37</v>
      </c>
      <c r="C7" s="11">
        <f>VLOOKUP($B7,Competitors!$A$1:$E$30,4,0)</f>
        <v>1976</v>
      </c>
      <c r="D7" s="11" t="str">
        <f>VLOOKUP($B7,Competitors!$A$1:$E$30,2,0)</f>
        <v>Пермь</v>
      </c>
      <c r="E7" s="11" t="str">
        <f>VLOOKUP($B7,Competitors!$A$1:$E$30,3,0)</f>
        <v>Скала</v>
      </c>
      <c r="F7" s="11">
        <f>LOOKUP($B7,Ж_1_Тр!$B$8:$B$34,Ж_1_Тр!$A$8:$A34)</f>
        <v>1</v>
      </c>
      <c r="G7" s="11">
        <f>LOOKUP($B7,Ж_1_Ск!$B$8:$B$24,Ж_1_Ск!$A$8:$A$24)</f>
        <v>2</v>
      </c>
      <c r="H7" s="14">
        <f>F7*G7</f>
        <v>2</v>
      </c>
    </row>
    <row r="8" spans="1:8" s="19" customFormat="1" ht="11.25">
      <c r="A8" s="11">
        <v>2</v>
      </c>
      <c r="B8" s="16" t="s">
        <v>38</v>
      </c>
      <c r="C8" s="11">
        <f>VLOOKUP($B8,Competitors!$A$1:$E$30,4,0)</f>
        <v>1972</v>
      </c>
      <c r="D8" s="11" t="str">
        <f>VLOOKUP($B8,Competitors!$A$1:$E$30,2,0)</f>
        <v>Пермь</v>
      </c>
      <c r="E8" s="11" t="str">
        <f>VLOOKUP($B8,Competitors!$A$1:$E$30,3,0)</f>
        <v>Скала</v>
      </c>
      <c r="F8" s="11">
        <f>LOOKUP($B8,Ж_1_Тр!$B$8:$B$34,Ж_1_Тр!$A$8:$A35)</f>
        <v>3</v>
      </c>
      <c r="G8" s="11">
        <f>LOOKUP($B8,Ж_1_Ск!$B$8:$B$24,Ж_1_Ск!$A$8:$A$24)</f>
        <v>2</v>
      </c>
      <c r="H8" s="14">
        <f>F8*G8</f>
        <v>6</v>
      </c>
    </row>
  </sheetData>
  <sheetProtection selectLockedCells="1" selectUnlockedCells="1"/>
  <mergeCells count="3">
    <mergeCell ref="A1:H1"/>
    <mergeCell ref="A3:G3"/>
    <mergeCell ref="A4:G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120" zoomScaleNormal="120" workbookViewId="0" topLeftCell="A1">
      <selection activeCell="H11" sqref="H11"/>
    </sheetView>
  </sheetViews>
  <sheetFormatPr defaultColWidth="9.33203125" defaultRowHeight="11.25"/>
  <cols>
    <col min="1" max="1" width="9.66015625" style="0" customWidth="1"/>
    <col min="2" max="2" width="16.66015625" style="1" customWidth="1"/>
    <col min="3" max="3" width="7.16015625" style="1" customWidth="1"/>
    <col min="4" max="4" width="13.33203125" style="1" customWidth="1"/>
    <col min="5" max="5" width="10.66015625" style="1" customWidth="1"/>
    <col min="6" max="6" width="9.5" style="1" customWidth="1"/>
    <col min="7" max="7" width="10.16015625" style="1" customWidth="1"/>
    <col min="8" max="8" width="10.66015625" style="1" customWidth="1"/>
    <col min="9" max="16384" width="14.5" style="0" customWidth="1"/>
  </cols>
  <sheetData>
    <row r="1" spans="1:8" ht="33.7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11.25">
      <c r="A2" s="4" t="s">
        <v>1</v>
      </c>
      <c r="B2" s="4"/>
      <c r="C2" s="5"/>
      <c r="D2" s="5"/>
      <c r="E2" s="5"/>
      <c r="F2" s="5"/>
      <c r="G2" s="5"/>
      <c r="H2" s="8" t="s">
        <v>2</v>
      </c>
    </row>
    <row r="3" spans="1:8" ht="12.75">
      <c r="A3" s="33" t="s">
        <v>3</v>
      </c>
      <c r="B3" s="33"/>
      <c r="C3" s="33"/>
      <c r="D3" s="33"/>
      <c r="E3" s="33"/>
      <c r="F3" s="33"/>
      <c r="G3" s="33"/>
      <c r="H3" s="10"/>
    </row>
    <row r="4" spans="1:8" ht="12.75">
      <c r="A4" s="33" t="s">
        <v>73</v>
      </c>
      <c r="B4" s="33"/>
      <c r="C4" s="33"/>
      <c r="D4" s="33"/>
      <c r="E4" s="33"/>
      <c r="F4" s="33"/>
      <c r="G4" s="33"/>
      <c r="H4" s="10"/>
    </row>
    <row r="5" ht="11.25">
      <c r="B5"/>
    </row>
    <row r="6" spans="1:8" ht="11.25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2" t="s">
        <v>69</v>
      </c>
      <c r="G6" s="12" t="s">
        <v>70</v>
      </c>
      <c r="H6" s="11" t="s">
        <v>12</v>
      </c>
    </row>
    <row r="7" spans="1:8" s="19" customFormat="1" ht="11.25">
      <c r="A7" s="11">
        <v>1</v>
      </c>
      <c r="B7" s="16" t="s">
        <v>42</v>
      </c>
      <c r="C7" s="11">
        <f>VLOOKUP($B7,Competitors!$A$1:$E$30,4,0)</f>
        <v>1960</v>
      </c>
      <c r="D7" s="11" t="str">
        <f>VLOOKUP($B7,Competitors!$A$1:$E$30,2,0)</f>
        <v>Пермь</v>
      </c>
      <c r="E7" s="11" t="str">
        <f>VLOOKUP($B7,Competitors!$A$1:$E$30,3,0)</f>
        <v>Скала</v>
      </c>
      <c r="F7" s="11">
        <f>LOOKUP($B7,Ж_2_Тр!$B$8:$B$34,Ж_2_Тр!$A$8:$A34)</f>
        <v>1</v>
      </c>
      <c r="G7" s="11">
        <f>LOOKUP($B7,Ж_2_Ск!$B$8:$B$30,Ж_2_Ск!$A$8:$A$30)</f>
        <v>3</v>
      </c>
      <c r="H7" s="14">
        <f>F7*G7</f>
        <v>3</v>
      </c>
    </row>
    <row r="8" spans="1:8" s="19" customFormat="1" ht="11.25">
      <c r="A8" s="11">
        <v>2</v>
      </c>
      <c r="B8" s="16" t="s">
        <v>46</v>
      </c>
      <c r="C8" s="11">
        <f>VLOOKUP($B8,Competitors!$A$1:$E$30,4,0)</f>
        <v>1968</v>
      </c>
      <c r="D8" s="11" t="str">
        <f>VLOOKUP($B8,Competitors!$A$1:$E$30,2,0)</f>
        <v>Пермь</v>
      </c>
      <c r="E8" s="11">
        <f>VLOOKUP($B8,Competitors!$A$1:$E$30,3,0)</f>
        <v>0</v>
      </c>
      <c r="F8" s="11" t="e">
        <f>LOOKUP($B8,Ж_2_Тр!$B$8:$B$34,Ж_2_Тр!$A$8:$A38)</f>
        <v>#N/A</v>
      </c>
      <c r="G8" s="11">
        <f>LOOKUP($B8,Ж_2_Ск!$B$8:$B$30,Ж_2_Ск!$A$8:$A$30)</f>
        <v>1</v>
      </c>
      <c r="H8" s="14" t="e">
        <f>F8*G8</f>
        <v>#N/A</v>
      </c>
    </row>
    <row r="9" spans="1:8" s="19" customFormat="1" ht="11.25">
      <c r="A9" s="11">
        <v>3</v>
      </c>
      <c r="B9" s="16" t="s">
        <v>43</v>
      </c>
      <c r="C9" s="11">
        <f>VLOOKUP($B9,Competitors!$A$1:$E$30,4,0)</f>
        <v>1964</v>
      </c>
      <c r="D9" s="11" t="str">
        <f>VLOOKUP($B9,Competitors!$A$1:$E$30,2,0)</f>
        <v>Екатеринбург</v>
      </c>
      <c r="E9" s="11">
        <f>VLOOKUP($B9,Competitors!$A$1:$E$30,3,0)</f>
        <v>0</v>
      </c>
      <c r="F9" s="11" t="e">
        <f>LOOKUP($B9,Ж_2_Тр!$B$8:$B$34,Ж_2_Тр!$A$8:$A35)</f>
        <v>#N/A</v>
      </c>
      <c r="G9" s="11">
        <f>LOOKUP($B9,Ж_2_Ск!$B$8:$B$30,Ж_2_Ск!$A$8:$A$30)</f>
        <v>3</v>
      </c>
      <c r="H9" s="14" t="e">
        <f>F9*G9</f>
        <v>#N/A</v>
      </c>
    </row>
    <row r="10" spans="1:8" s="19" customFormat="1" ht="11.25">
      <c r="A10" s="11">
        <v>4</v>
      </c>
      <c r="B10" s="16" t="s">
        <v>44</v>
      </c>
      <c r="C10" s="11">
        <f>VLOOKUP($B10,Competitors!$A$1:$E$30,4,0)</f>
        <v>1959</v>
      </c>
      <c r="D10" s="11" t="str">
        <f>VLOOKUP($B10,Competitors!$A$1:$E$30,2,0)</f>
        <v>Пермь</v>
      </c>
      <c r="E10" s="11" t="str">
        <f>VLOOKUP($B10,Competitors!$A$1:$E$30,3,0)</f>
        <v>ППИ</v>
      </c>
      <c r="F10" s="11">
        <f>LOOKUP($B10,Ж_2_Тр!$B$8:$B$34,Ж_2_Тр!$A$8:$A36)</f>
        <v>3</v>
      </c>
      <c r="G10" s="11">
        <f>LOOKUP($B10,Ж_2_Ск!$B$8:$B$30,Ж_2_Ск!$A$8:$A$30)</f>
        <v>4</v>
      </c>
      <c r="H10" s="14">
        <f>F10*G10</f>
        <v>12</v>
      </c>
    </row>
    <row r="11" spans="1:8" s="19" customFormat="1" ht="11.25">
      <c r="A11" s="11">
        <v>5</v>
      </c>
      <c r="B11" s="16" t="s">
        <v>45</v>
      </c>
      <c r="C11" s="11">
        <f>VLOOKUP($B11,Competitors!$A$1:$E$30,4,0)</f>
        <v>1964</v>
      </c>
      <c r="D11" s="11" t="str">
        <f>VLOOKUP($B11,Competitors!$A$1:$E$30,2,0)</f>
        <v>Пермь</v>
      </c>
      <c r="E11" s="11" t="str">
        <f>VLOOKUP($B11,Competitors!$A$1:$E$30,3,0)</f>
        <v>ППИ</v>
      </c>
      <c r="F11" s="11">
        <f>LOOKUP($B11,Ж_2_Тр!$B$8:$B$34,Ж_2_Тр!$A$8:$A37)</f>
        <v>2</v>
      </c>
      <c r="G11" s="11">
        <f>LOOKUP($B11,Ж_2_Ск!$B$8:$B$30,Ж_2_Ск!$A$8:$A$30)</f>
        <v>3</v>
      </c>
      <c r="H11" s="14">
        <f>F11*G11</f>
        <v>6</v>
      </c>
    </row>
  </sheetData>
  <sheetProtection selectLockedCells="1" selectUnlockedCells="1"/>
  <mergeCells count="3">
    <mergeCell ref="A1:H1"/>
    <mergeCell ref="A3:G3"/>
    <mergeCell ref="A4:G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="120" zoomScaleNormal="120" workbookViewId="0" topLeftCell="A1">
      <selection activeCell="H9" sqref="H9"/>
    </sheetView>
  </sheetViews>
  <sheetFormatPr defaultColWidth="9.33203125" defaultRowHeight="11.25"/>
  <cols>
    <col min="1" max="1" width="8" style="0" customWidth="1"/>
    <col min="2" max="2" width="14.83203125" style="1" customWidth="1"/>
    <col min="3" max="3" width="7.16015625" style="1" customWidth="1"/>
    <col min="4" max="5" width="17" style="1" customWidth="1"/>
    <col min="6" max="6" width="9.5" style="1" customWidth="1"/>
    <col min="7" max="7" width="10.16015625" style="1" customWidth="1"/>
    <col min="8" max="8" width="10.66015625" style="1" customWidth="1"/>
    <col min="9" max="16384" width="14.5" style="0" customWidth="1"/>
  </cols>
  <sheetData>
    <row r="1" spans="1:8" ht="33.7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11.25">
      <c r="A2" s="4" t="s">
        <v>1</v>
      </c>
      <c r="B2" s="4"/>
      <c r="C2" s="5"/>
      <c r="D2" s="5"/>
      <c r="E2" s="5"/>
      <c r="F2" s="5"/>
      <c r="G2" s="5"/>
      <c r="H2" s="8" t="s">
        <v>2</v>
      </c>
    </row>
    <row r="3" spans="1:8" ht="12.75">
      <c r="A3" s="33" t="s">
        <v>3</v>
      </c>
      <c r="B3" s="33"/>
      <c r="C3" s="33"/>
      <c r="D3" s="33"/>
      <c r="E3" s="33"/>
      <c r="F3" s="33"/>
      <c r="G3" s="33"/>
      <c r="H3" s="10"/>
    </row>
    <row r="4" spans="1:8" ht="12.75">
      <c r="A4" s="33" t="s">
        <v>74</v>
      </c>
      <c r="B4" s="33"/>
      <c r="C4" s="33"/>
      <c r="D4" s="33"/>
      <c r="E4" s="33"/>
      <c r="F4" s="33"/>
      <c r="G4" s="33"/>
      <c r="H4" s="10"/>
    </row>
    <row r="5" ht="11.25">
      <c r="B5"/>
    </row>
    <row r="6" spans="1:8" ht="11.25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2" t="s">
        <v>69</v>
      </c>
      <c r="G6" s="12" t="s">
        <v>70</v>
      </c>
      <c r="H6" s="11" t="s">
        <v>12</v>
      </c>
    </row>
    <row r="7" spans="1:8" s="19" customFormat="1" ht="11.25">
      <c r="A7" s="11">
        <v>1</v>
      </c>
      <c r="B7" s="16" t="s">
        <v>49</v>
      </c>
      <c r="C7" s="11">
        <f>VLOOKUP($B7,Competitors!$A$1:$E$30,4,0)</f>
        <v>1955</v>
      </c>
      <c r="D7" s="11" t="str">
        <f>VLOOKUP($B7,Competitors!$A$1:$E$30,2,0)</f>
        <v>Санкт-Петербург</v>
      </c>
      <c r="E7" s="11" t="str">
        <f>VLOOKUP($B7,Competitors!$A$1:$E$30,3,0)</f>
        <v>Ветенраны Питера</v>
      </c>
      <c r="F7" s="11">
        <f>LOOKUP($B7,Ж_3_Тр!$B$8:$B$34,Ж_3_Тр!$A$8:$A34)</f>
        <v>1</v>
      </c>
      <c r="G7" s="11">
        <f>LOOKUP($B7,Ж_3_Ск!$B$8:$B$26,Ж_3_Ск!$A$8:$A$26)</f>
        <v>1</v>
      </c>
      <c r="H7" s="14">
        <f>F7*G7</f>
        <v>1</v>
      </c>
    </row>
    <row r="8" spans="1:8" s="19" customFormat="1" ht="11.25">
      <c r="A8" s="11">
        <v>2</v>
      </c>
      <c r="B8" s="16" t="s">
        <v>50</v>
      </c>
      <c r="C8" s="11">
        <f>VLOOKUP($B8,Competitors!$A$1:$E$30,4,0)</f>
        <v>1950</v>
      </c>
      <c r="D8" s="11" t="str">
        <f>VLOOKUP($B8,Competitors!$A$1:$E$30,2,0)</f>
        <v>Пермь</v>
      </c>
      <c r="E8" s="11">
        <f>VLOOKUP($B8,Competitors!$A$1:$E$30,3,0)</f>
        <v>0</v>
      </c>
      <c r="F8" s="11" t="e">
        <f>LOOKUP($B8,Ж_3_Тр!$B$8:$B$34,Ж_3_Тр!$A$8:$A35)</f>
        <v>#N/A</v>
      </c>
      <c r="G8" s="11" t="e">
        <f>LOOKUP($B8,Ж_3_Ск!$B$8:$B$26,Ж_3_Ск!$A$8:$A$26)</f>
        <v>#N/A</v>
      </c>
      <c r="H8" s="14" t="e">
        <f>F8*G8</f>
        <v>#N/A</v>
      </c>
    </row>
    <row r="9" spans="1:8" s="19" customFormat="1" ht="11.25">
      <c r="A9" s="11">
        <v>3</v>
      </c>
      <c r="B9" s="16" t="s">
        <v>51</v>
      </c>
      <c r="C9" s="11">
        <f>VLOOKUP($B9,Competitors!$A$1:$E$30,4,0)</f>
        <v>1950</v>
      </c>
      <c r="D9" s="11" t="str">
        <f>VLOOKUP($B9,Competitors!$A$1:$E$30,2,0)</f>
        <v>Пермь</v>
      </c>
      <c r="E9" s="11" t="str">
        <f>VLOOKUP($B9,Competitors!$A$1:$E$30,3,0)</f>
        <v>Спартак</v>
      </c>
      <c r="F9" s="11">
        <f>LOOKUP($B9,Ж_3_Тр!$B$8:$B$34,Ж_3_Тр!$A$8:$A36)</f>
        <v>3</v>
      </c>
      <c r="G9" s="11">
        <f>LOOKUP($B9,Ж_3_Ск!$B$8:$B$26,Ж_3_Ск!$A$8:$A$26)</f>
        <v>2</v>
      </c>
      <c r="H9" s="14">
        <f>F9*G9</f>
        <v>6</v>
      </c>
    </row>
  </sheetData>
  <sheetProtection selectLockedCells="1" selectUnlockedCells="1"/>
  <mergeCells count="3">
    <mergeCell ref="A1:H1"/>
    <mergeCell ref="A3:G3"/>
    <mergeCell ref="A4:G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"/>
  <sheetViews>
    <sheetView zoomScale="120" zoomScaleNormal="120" workbookViewId="0" topLeftCell="A1">
      <selection activeCell="A1" sqref="A1:G1"/>
    </sheetView>
  </sheetViews>
  <sheetFormatPr defaultColWidth="9.33203125" defaultRowHeight="11.25"/>
  <cols>
    <col min="1" max="1" width="8.66015625" style="1" customWidth="1"/>
    <col min="2" max="2" width="17" style="1" customWidth="1"/>
    <col min="3" max="3" width="7.16015625" style="1" customWidth="1"/>
    <col min="4" max="4" width="13.33203125" style="1" customWidth="1"/>
    <col min="5" max="5" width="10.66015625" style="1" customWidth="1"/>
    <col min="6" max="7" width="11.66015625" style="1" customWidth="1"/>
    <col min="8" max="16384" width="14.33203125" style="0" customWidth="1"/>
  </cols>
  <sheetData>
    <row r="1" spans="1:38" ht="58.5" customHeight="1">
      <c r="A1" s="30" t="s">
        <v>0</v>
      </c>
      <c r="B1" s="30"/>
      <c r="C1" s="30"/>
      <c r="D1" s="30"/>
      <c r="E1" s="30"/>
      <c r="F1" s="30"/>
      <c r="G1" s="3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1.25">
      <c r="A2" s="3" t="s">
        <v>1</v>
      </c>
      <c r="B2" s="4"/>
      <c r="C2" s="5"/>
      <c r="D2" s="5"/>
      <c r="E2" s="5"/>
      <c r="F2" s="5"/>
      <c r="G2" s="8" t="s">
        <v>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31" t="s">
        <v>3</v>
      </c>
      <c r="B3" s="31"/>
      <c r="C3" s="31"/>
      <c r="D3" s="31"/>
      <c r="E3" s="31"/>
      <c r="F3" s="31"/>
      <c r="G3" s="3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31" t="s">
        <v>75</v>
      </c>
      <c r="B4" s="31"/>
      <c r="C4" s="31"/>
      <c r="D4" s="31"/>
      <c r="E4" s="31"/>
      <c r="F4" s="31"/>
      <c r="G4" s="3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ht="11.25">
      <c r="B5"/>
    </row>
    <row r="6" spans="1:7" ht="11.25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76</v>
      </c>
    </row>
    <row r="7" spans="1:7" ht="11.25">
      <c r="A7" s="11">
        <v>1</v>
      </c>
      <c r="B7" s="16" t="s">
        <v>28</v>
      </c>
      <c r="C7" s="11">
        <f>VLOOKUP($B7,Competitors!$A$1:$E$30,4,0)</f>
        <v>1958</v>
      </c>
      <c r="D7" s="11" t="str">
        <f>VLOOKUP($B7,Competitors!$A$1:$E$30,2,0)</f>
        <v>Пермь</v>
      </c>
      <c r="E7" s="11" t="str">
        <f>VLOOKUP($B7,Competitors!$A$1:$E$30,3,0)</f>
        <v>Искра</v>
      </c>
      <c r="F7" s="11" t="s">
        <v>14</v>
      </c>
      <c r="G7" s="20">
        <v>0.0024976851851851853</v>
      </c>
    </row>
    <row r="8" spans="1:7" ht="11.25">
      <c r="A8" s="11">
        <v>2</v>
      </c>
      <c r="B8" s="16" t="s">
        <v>33</v>
      </c>
      <c r="C8" s="11">
        <f>VLOOKUP($B8,Competitors!$A$1:$E$30,4,0)</f>
        <v>1958</v>
      </c>
      <c r="D8" s="11" t="str">
        <f>VLOOKUP($B8,Competitors!$A$1:$E$30,2,0)</f>
        <v>Пермь</v>
      </c>
      <c r="E8" s="11" t="str">
        <f>VLOOKUP($B8,Competitors!$A$1:$E$30,3,0)</f>
        <v>ППИ</v>
      </c>
      <c r="F8" s="11" t="s">
        <v>14</v>
      </c>
      <c r="G8" s="20">
        <v>0.002624074074074074</v>
      </c>
    </row>
    <row r="9" spans="1:7" ht="11.25">
      <c r="A9" s="11">
        <v>3</v>
      </c>
      <c r="B9" s="16" t="s">
        <v>16</v>
      </c>
      <c r="C9" s="11">
        <f>VLOOKUP($B9,Competitors!$A$1:$E$30,4,0)</f>
        <v>1971</v>
      </c>
      <c r="D9" s="11" t="str">
        <f>VLOOKUP($B9,Competitors!$A$1:$E$30,2,0)</f>
        <v>Ижевск</v>
      </c>
      <c r="E9" s="11">
        <f>VLOOKUP($B9,Competitors!$A$1:$E$30,3,0)</f>
        <v>0</v>
      </c>
      <c r="F9" s="11" t="s">
        <v>14</v>
      </c>
      <c r="G9" s="20">
        <v>0.0026428240740740743</v>
      </c>
    </row>
    <row r="10" spans="1:7" ht="11.25">
      <c r="A10" s="11">
        <v>4</v>
      </c>
      <c r="B10" s="16" t="s">
        <v>17</v>
      </c>
      <c r="C10" s="11">
        <f>VLOOKUP($B10,Competitors!$A$1:$E$30,4,0)</f>
        <v>1965</v>
      </c>
      <c r="D10" s="11" t="str">
        <f>VLOOKUP($B10,Competitors!$A$1:$E$30,2,0)</f>
        <v>Пермь</v>
      </c>
      <c r="E10" s="11" t="str">
        <f>VLOOKUP($B10,Competitors!$A$1:$E$30,3,0)</f>
        <v>ППИ</v>
      </c>
      <c r="F10" s="11">
        <v>3</v>
      </c>
      <c r="G10" s="20"/>
    </row>
  </sheetData>
  <sheetProtection selectLockedCells="1" selectUnlockedCells="1"/>
  <mergeCells count="3">
    <mergeCell ref="A1:G1"/>
    <mergeCell ref="A3:G3"/>
    <mergeCell ref="A4:G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"/>
  <sheetViews>
    <sheetView zoomScale="120" zoomScaleNormal="120" workbookViewId="0" topLeftCell="A1">
      <selection activeCell="E10" sqref="E10"/>
    </sheetView>
  </sheetViews>
  <sheetFormatPr defaultColWidth="9.33203125" defaultRowHeight="11.25"/>
  <cols>
    <col min="1" max="1" width="8.66015625" style="1" customWidth="1"/>
    <col min="2" max="2" width="17" style="1" customWidth="1"/>
    <col min="3" max="3" width="7.16015625" style="1" customWidth="1"/>
    <col min="4" max="4" width="15.66015625" style="1" customWidth="1"/>
    <col min="5" max="5" width="16.66015625" style="1" customWidth="1"/>
    <col min="6" max="7" width="11.66015625" style="1" customWidth="1"/>
    <col min="8" max="16384" width="14.33203125" style="0" customWidth="1"/>
  </cols>
  <sheetData>
    <row r="1" spans="1:38" ht="58.5" customHeight="1">
      <c r="A1" s="30" t="s">
        <v>0</v>
      </c>
      <c r="B1" s="30"/>
      <c r="C1" s="30"/>
      <c r="D1" s="30"/>
      <c r="E1" s="30"/>
      <c r="F1" s="30"/>
      <c r="G1" s="3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1.25">
      <c r="A2" s="3" t="s">
        <v>1</v>
      </c>
      <c r="B2" s="4"/>
      <c r="C2" s="5"/>
      <c r="D2" s="5"/>
      <c r="E2" s="5"/>
      <c r="F2" s="5"/>
      <c r="G2" s="8" t="s">
        <v>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31" t="s">
        <v>3</v>
      </c>
      <c r="B3" s="31"/>
      <c r="C3" s="31"/>
      <c r="D3" s="31"/>
      <c r="E3" s="31"/>
      <c r="F3" s="31"/>
      <c r="G3" s="3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31" t="s">
        <v>77</v>
      </c>
      <c r="B4" s="31"/>
      <c r="C4" s="31"/>
      <c r="D4" s="31"/>
      <c r="E4" s="31"/>
      <c r="F4" s="31"/>
      <c r="G4" s="3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ht="11.25">
      <c r="B5"/>
    </row>
    <row r="6" spans="1:7" ht="11.25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76</v>
      </c>
    </row>
    <row r="7" spans="1:7" ht="11.25">
      <c r="A7" s="11">
        <v>1</v>
      </c>
      <c r="B7" s="16" t="s">
        <v>38</v>
      </c>
      <c r="C7" s="11">
        <f>VLOOKUP($B7,Competitors!$A$1:$E$30,4,0)</f>
        <v>1972</v>
      </c>
      <c r="D7" s="11" t="str">
        <f>VLOOKUP($B7,Competitors!$A$1:$E$30,2,0)</f>
        <v>Пермь</v>
      </c>
      <c r="E7" s="11" t="str">
        <f>VLOOKUP($B7,Competitors!$A$1:$E$30,3,0)</f>
        <v>Скала</v>
      </c>
      <c r="F7" s="11" t="s">
        <v>14</v>
      </c>
      <c r="G7" s="20">
        <v>0.003867476851851852</v>
      </c>
    </row>
    <row r="8" spans="1:7" ht="11.25">
      <c r="A8" s="11">
        <v>2</v>
      </c>
      <c r="B8" s="16" t="s">
        <v>37</v>
      </c>
      <c r="C8" s="11">
        <f>VLOOKUP($B8,Competitors!$A$1:$E$30,4,0)</f>
        <v>1976</v>
      </c>
      <c r="D8" s="11" t="str">
        <f>VLOOKUP($B8,Competitors!$A$1:$E$30,2,0)</f>
        <v>Пермь</v>
      </c>
      <c r="E8" s="11" t="str">
        <f>VLOOKUP($B8,Competitors!$A$1:$E$30,3,0)</f>
        <v>Скала</v>
      </c>
      <c r="F8" s="11" t="s">
        <v>14</v>
      </c>
      <c r="G8" s="20">
        <v>0.009167361111111109</v>
      </c>
    </row>
    <row r="9" spans="1:7" ht="11.25">
      <c r="A9" s="11">
        <v>3</v>
      </c>
      <c r="B9" s="16" t="s">
        <v>42</v>
      </c>
      <c r="C9" s="11">
        <f>VLOOKUP($B9,Competitors!$A$1:$E$30,4,0)</f>
        <v>1960</v>
      </c>
      <c r="D9" s="11" t="str">
        <f>VLOOKUP($B9,Competitors!$A$1:$E$30,2,0)</f>
        <v>Пермь</v>
      </c>
      <c r="E9" s="11" t="str">
        <f>VLOOKUP($B9,Competitors!$A$1:$E$30,3,0)</f>
        <v>Скала</v>
      </c>
      <c r="F9" s="11">
        <v>7</v>
      </c>
      <c r="G9" s="20"/>
    </row>
    <row r="10" spans="1:7" ht="11.25">
      <c r="A10" s="11">
        <v>4</v>
      </c>
      <c r="B10" s="16" t="s">
        <v>49</v>
      </c>
      <c r="C10" s="11">
        <f>VLOOKUP($B10,Competitors!$A$1:$E$30,4,0)</f>
        <v>1955</v>
      </c>
      <c r="D10" s="11" t="str">
        <f>VLOOKUP($B10,Competitors!$A$1:$E$30,2,0)</f>
        <v>Санкт-Петербург</v>
      </c>
      <c r="E10" s="11" t="str">
        <f>VLOOKUP($B10,Competitors!$A$1:$E$30,3,0)</f>
        <v>Ветенраны Питера</v>
      </c>
      <c r="F10" s="11">
        <v>4</v>
      </c>
      <c r="G10" s="20"/>
    </row>
  </sheetData>
  <sheetProtection selectLockedCells="1" selectUnlockedCells="1"/>
  <mergeCells count="3">
    <mergeCell ref="A1:G1"/>
    <mergeCell ref="A3:G3"/>
    <mergeCell ref="A4:G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5"/>
  <sheetViews>
    <sheetView zoomScale="120" zoomScaleNormal="120" workbookViewId="0" topLeftCell="A1">
      <selection activeCell="V9" sqref="V9"/>
    </sheetView>
  </sheetViews>
  <sheetFormatPr defaultColWidth="9.33203125" defaultRowHeight="11.25"/>
  <cols>
    <col min="1" max="1" width="9.83203125" style="0" customWidth="1"/>
    <col min="2" max="2" width="17.5" style="1" customWidth="1"/>
    <col min="3" max="3" width="7.16015625" style="1" customWidth="1"/>
    <col min="4" max="4" width="13.33203125" style="1" customWidth="1"/>
    <col min="5" max="5" width="10.66015625" style="1" customWidth="1"/>
    <col min="6" max="24" width="3.16015625" style="1" customWidth="1"/>
    <col min="25" max="26" width="10.66015625" style="1" customWidth="1"/>
    <col min="27" max="16384" width="14.33203125" style="0" customWidth="1"/>
  </cols>
  <sheetData>
    <row r="1" spans="1:56" ht="39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1.2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Y2" s="8"/>
      <c r="Z2" s="8" t="s">
        <v>2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2.75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ht="11.25">
      <c r="B5"/>
    </row>
    <row r="6" spans="2:26" ht="11.25">
      <c r="B6"/>
      <c r="F6" s="32" t="s">
        <v>5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11" t="s">
        <v>6</v>
      </c>
    </row>
    <row r="7" spans="1:26" ht="11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1" t="s">
        <v>12</v>
      </c>
      <c r="Z7" s="11" t="s">
        <v>12</v>
      </c>
    </row>
    <row r="8" spans="1:26" ht="11.25">
      <c r="A8" s="11">
        <v>1</v>
      </c>
      <c r="B8" s="16" t="s">
        <v>26</v>
      </c>
      <c r="C8" s="11">
        <f>VLOOKUP($B8,Competitors!$A$1:$E$30,4,0)</f>
        <v>1958</v>
      </c>
      <c r="D8" s="11" t="str">
        <f>VLOOKUP($B8,Competitors!$A$1:$E$30,2,0)</f>
        <v>Пермь</v>
      </c>
      <c r="E8" s="11" t="str">
        <f>VLOOKUP($B8,Competitors!$A$1:$E$30,3,0)</f>
        <v>ППИ Искра</v>
      </c>
      <c r="F8" s="12"/>
      <c r="G8" s="12"/>
      <c r="H8" s="12"/>
      <c r="I8" s="12">
        <v>6.5</v>
      </c>
      <c r="J8" s="12"/>
      <c r="K8" s="12"/>
      <c r="L8" s="12">
        <v>6.5</v>
      </c>
      <c r="M8" s="12"/>
      <c r="N8" s="12">
        <v>6.5</v>
      </c>
      <c r="O8" s="12"/>
      <c r="P8" s="12">
        <v>6.5</v>
      </c>
      <c r="Q8" s="12"/>
      <c r="R8" s="12"/>
      <c r="S8" s="12"/>
      <c r="T8" s="12"/>
      <c r="U8" s="12"/>
      <c r="V8" s="12"/>
      <c r="W8" s="12"/>
      <c r="X8" s="12"/>
      <c r="Y8" s="14" t="e">
        <f>BESTRESULTS(F8:X8,Data!$B$4)</f>
        <v>#NAME?</v>
      </c>
      <c r="Z8" s="15" t="s">
        <v>14</v>
      </c>
    </row>
    <row r="9" spans="1:26" ht="11.25">
      <c r="A9" s="11">
        <v>2</v>
      </c>
      <c r="B9" s="16" t="s">
        <v>27</v>
      </c>
      <c r="C9" s="11">
        <f>VLOOKUP($B9,Competitors!$A$1:$E$30,4,0)</f>
        <v>1959</v>
      </c>
      <c r="D9" s="11" t="str">
        <f>VLOOKUP($B9,Competitors!$A$1:$E$30,2,0)</f>
        <v>Ижевск</v>
      </c>
      <c r="E9" s="11">
        <f>VLOOKUP($B9,Competitors!$A$1:$E$30,3,0)</f>
        <v>0</v>
      </c>
      <c r="F9" s="12"/>
      <c r="G9" s="12"/>
      <c r="H9" s="12"/>
      <c r="I9" s="12"/>
      <c r="J9" s="12"/>
      <c r="K9" s="12"/>
      <c r="L9" s="12">
        <v>6.5</v>
      </c>
      <c r="M9" s="12">
        <v>6</v>
      </c>
      <c r="N9" s="12"/>
      <c r="O9" s="12"/>
      <c r="P9" s="12">
        <v>6.5</v>
      </c>
      <c r="Q9" s="12"/>
      <c r="R9" s="12"/>
      <c r="S9" s="12"/>
      <c r="T9" s="12"/>
      <c r="U9" s="12"/>
      <c r="V9" s="12">
        <v>10.5</v>
      </c>
      <c r="W9" s="12"/>
      <c r="X9" s="12"/>
      <c r="Y9" s="14" t="e">
        <f>BESTRESULTS(F9:X9,Data!$B$4)</f>
        <v>#NAME?</v>
      </c>
      <c r="Z9" s="15">
        <v>10</v>
      </c>
    </row>
    <row r="10" spans="1:26" ht="11.25">
      <c r="A10" s="11">
        <v>3</v>
      </c>
      <c r="B10" s="16" t="s">
        <v>28</v>
      </c>
      <c r="C10" s="11">
        <f>VLOOKUP($B10,Competitors!$A$1:$E$30,4,0)</f>
        <v>1958</v>
      </c>
      <c r="D10" s="11" t="str">
        <f>VLOOKUP($B10,Competitors!$A$1:$E$30,2,0)</f>
        <v>Пермь</v>
      </c>
      <c r="E10" s="11" t="str">
        <f>VLOOKUP($B10,Competitors!$A$1:$E$30,3,0)</f>
        <v>Искра</v>
      </c>
      <c r="F10" s="12"/>
      <c r="G10" s="12"/>
      <c r="H10" s="12"/>
      <c r="I10" s="12"/>
      <c r="J10" s="12"/>
      <c r="K10" s="12"/>
      <c r="L10" s="12">
        <v>6.5</v>
      </c>
      <c r="M10" s="12"/>
      <c r="N10" s="12">
        <v>6.5</v>
      </c>
      <c r="O10" s="12"/>
      <c r="P10" s="12">
        <v>6.5</v>
      </c>
      <c r="Q10" s="12"/>
      <c r="R10" s="12"/>
      <c r="S10" s="12"/>
      <c r="T10" s="12"/>
      <c r="U10" s="12"/>
      <c r="V10" s="12">
        <v>6</v>
      </c>
      <c r="W10" s="12"/>
      <c r="X10" s="12"/>
      <c r="Y10" s="14" t="e">
        <f>BESTRESULTS(F10:X10,Data!$B$4)</f>
        <v>#NAME?</v>
      </c>
      <c r="Z10" s="15">
        <v>8</v>
      </c>
    </row>
    <row r="11" spans="1:26" ht="11.25">
      <c r="A11" s="11">
        <v>4</v>
      </c>
      <c r="B11" s="16" t="s">
        <v>29</v>
      </c>
      <c r="C11" s="11">
        <f>VLOOKUP($B11,Competitors!$A$1:$E$30,4,0)</f>
        <v>1951</v>
      </c>
      <c r="D11" s="11" t="str">
        <f>VLOOKUP($B11,Competitors!$A$1:$E$30,2,0)</f>
        <v>Екатеринбург</v>
      </c>
      <c r="E11" s="11">
        <f>VLOOKUP($B11,Competitors!$A$1:$E$30,3,0)</f>
        <v>0</v>
      </c>
      <c r="F11" s="12"/>
      <c r="G11" s="12"/>
      <c r="H11" s="12"/>
      <c r="I11" s="12"/>
      <c r="J11" s="12"/>
      <c r="K11" s="12"/>
      <c r="L11" s="12">
        <v>5.5</v>
      </c>
      <c r="M11" s="12"/>
      <c r="N11" s="12"/>
      <c r="O11" s="12"/>
      <c r="P11" s="12">
        <v>6.5</v>
      </c>
      <c r="Q11" s="12"/>
      <c r="R11" s="12"/>
      <c r="S11" s="12">
        <v>5</v>
      </c>
      <c r="T11" s="12"/>
      <c r="U11" s="12">
        <v>2</v>
      </c>
      <c r="V11" s="12">
        <v>9</v>
      </c>
      <c r="W11" s="12"/>
      <c r="X11" s="12">
        <v>5</v>
      </c>
      <c r="Y11" s="14" t="e">
        <f>BESTRESULTS(F11:X11,Data!$B$4)</f>
        <v>#NAME?</v>
      </c>
      <c r="Z11" s="15">
        <v>5</v>
      </c>
    </row>
    <row r="12" spans="1:26" ht="11.25">
      <c r="A12" s="11">
        <v>5</v>
      </c>
      <c r="B12" s="16" t="s">
        <v>30</v>
      </c>
      <c r="C12" s="11">
        <f>VLOOKUP($B12,Competitors!$A$1:$E$30,4,0)</f>
        <v>1959</v>
      </c>
      <c r="D12" s="11" t="str">
        <f>VLOOKUP($B12,Competitors!$A$1:$E$30,2,0)</f>
        <v>Пермь</v>
      </c>
      <c r="E12" s="11" t="str">
        <f>VLOOKUP($B12,Competitors!$A$1:$E$30,3,0)</f>
        <v>ПГУ</v>
      </c>
      <c r="F12" s="12"/>
      <c r="G12" s="12"/>
      <c r="H12" s="12"/>
      <c r="I12" s="12"/>
      <c r="J12" s="12">
        <v>5</v>
      </c>
      <c r="K12" s="12"/>
      <c r="L12" s="12">
        <v>6.5</v>
      </c>
      <c r="M12" s="12">
        <v>6</v>
      </c>
      <c r="N12" s="12">
        <v>6.5</v>
      </c>
      <c r="O12" s="12"/>
      <c r="P12" s="12">
        <v>6.5</v>
      </c>
      <c r="Q12" s="12"/>
      <c r="R12" s="12"/>
      <c r="S12" s="12"/>
      <c r="T12" s="12"/>
      <c r="U12" s="12"/>
      <c r="V12" s="12"/>
      <c r="W12" s="12"/>
      <c r="X12" s="12"/>
      <c r="Y12" s="14" t="e">
        <f>BESTRESULTS(F12:X12,Data!$B$4)</f>
        <v>#NAME?</v>
      </c>
      <c r="Z12" s="15">
        <v>4</v>
      </c>
    </row>
    <row r="13" spans="1:26" ht="11.25">
      <c r="A13" s="11">
        <v>6</v>
      </c>
      <c r="B13" s="13" t="s">
        <v>31</v>
      </c>
      <c r="C13" s="11">
        <f>VLOOKUP($B13,Competitors!$A$1:$E$30,4,0)</f>
        <v>1961</v>
      </c>
      <c r="D13" s="11" t="str">
        <f>VLOOKUP($B13,Competitors!$A$1:$E$30,2,0)</f>
        <v>Пермь</v>
      </c>
      <c r="E13" s="11" t="str">
        <f>VLOOKUP($B13,Competitors!$A$1:$E$30,3,0)</f>
        <v>ППИ</v>
      </c>
      <c r="F13" s="11"/>
      <c r="G13" s="11"/>
      <c r="H13" s="11"/>
      <c r="I13" s="11">
        <v>5</v>
      </c>
      <c r="J13" s="11"/>
      <c r="K13" s="11"/>
      <c r="L13" s="11">
        <v>6.5</v>
      </c>
      <c r="M13" s="11">
        <v>6</v>
      </c>
      <c r="N13" s="11">
        <v>6.5</v>
      </c>
      <c r="O13" s="11"/>
      <c r="P13" s="11"/>
      <c r="Q13" s="11"/>
      <c r="R13" s="11"/>
      <c r="S13" s="11">
        <v>5</v>
      </c>
      <c r="T13" s="11"/>
      <c r="U13" s="11"/>
      <c r="V13" s="11">
        <v>4</v>
      </c>
      <c r="W13" s="11"/>
      <c r="X13" s="11"/>
      <c r="Y13" s="14" t="e">
        <f>BESTRESULTS(F13:X13,Data!$B$4)</f>
        <v>#NAME?</v>
      </c>
      <c r="Z13" s="15"/>
    </row>
    <row r="14" spans="1:26" ht="11.25">
      <c r="A14" s="11">
        <v>7</v>
      </c>
      <c r="B14" s="16" t="s">
        <v>32</v>
      </c>
      <c r="C14" s="11">
        <f>VLOOKUP($B14,Competitors!$A$1:$E$30,4,0)</f>
        <v>1958</v>
      </c>
      <c r="D14" s="11" t="str">
        <f>VLOOKUP($B14,Competitors!$A$1:$E$30,2,0)</f>
        <v>Екатеринбург</v>
      </c>
      <c r="E14" s="11">
        <f>VLOOKUP($B14,Competitors!$A$1:$E$30,3,0)</f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6.5</v>
      </c>
      <c r="Q14" s="12"/>
      <c r="R14" s="12"/>
      <c r="S14" s="12">
        <v>5</v>
      </c>
      <c r="T14" s="12">
        <v>4</v>
      </c>
      <c r="U14" s="12">
        <v>2</v>
      </c>
      <c r="V14" s="12">
        <v>5.5</v>
      </c>
      <c r="W14" s="12"/>
      <c r="X14" s="12">
        <v>5</v>
      </c>
      <c r="Y14" s="14" t="e">
        <f>BESTRESULTS(F14:X14,Data!$B$4)</f>
        <v>#NAME?</v>
      </c>
      <c r="Z14" s="15"/>
    </row>
    <row r="15" spans="1:26" ht="11.25">
      <c r="A15" s="11">
        <v>8</v>
      </c>
      <c r="B15" s="16" t="s">
        <v>33</v>
      </c>
      <c r="C15" s="11">
        <f>VLOOKUP($B15,Competitors!$A$1:$E$30,4,0)</f>
        <v>1958</v>
      </c>
      <c r="D15" s="11" t="str">
        <f>VLOOKUP($B15,Competitors!$A$1:$E$30,2,0)</f>
        <v>Пермь</v>
      </c>
      <c r="E15" s="11" t="str">
        <f>VLOOKUP($B15,Competitors!$A$1:$E$30,3,0)</f>
        <v>ППИ</v>
      </c>
      <c r="F15" s="17"/>
      <c r="G15" s="17" t="s">
        <v>34</v>
      </c>
      <c r="H15" s="17"/>
      <c r="I15" s="17"/>
      <c r="J15" s="17" t="s">
        <v>35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 t="s">
        <v>23</v>
      </c>
      <c r="Y15" s="14" t="e">
        <f>BESTRESULTS(F15:X15,Data!$B$4)</f>
        <v>#NAME?</v>
      </c>
      <c r="Z15" s="15"/>
    </row>
  </sheetData>
  <sheetProtection selectLockedCells="1" selectUnlockedCells="1"/>
  <mergeCells count="4">
    <mergeCell ref="A1:Z1"/>
    <mergeCell ref="A3:Y3"/>
    <mergeCell ref="A4:Y4"/>
    <mergeCell ref="F6:Y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"/>
  <sheetViews>
    <sheetView zoomScale="120" zoomScaleNormal="120" workbookViewId="0" topLeftCell="A1">
      <selection activeCell="E11" sqref="E11"/>
    </sheetView>
  </sheetViews>
  <sheetFormatPr defaultColWidth="9.33203125" defaultRowHeight="11.25"/>
  <cols>
    <col min="1" max="1" width="8.66015625" style="1" customWidth="1"/>
    <col min="2" max="2" width="17" style="1" customWidth="1"/>
    <col min="3" max="3" width="7.16015625" style="1" customWidth="1"/>
    <col min="4" max="4" width="13.33203125" style="1" customWidth="1"/>
    <col min="5" max="5" width="10.66015625" style="1" customWidth="1"/>
    <col min="6" max="7" width="11.66015625" style="1" customWidth="1"/>
    <col min="8" max="16384" width="14.33203125" style="0" customWidth="1"/>
  </cols>
  <sheetData>
    <row r="1" spans="1:38" ht="58.5" customHeight="1">
      <c r="A1" s="30" t="s">
        <v>0</v>
      </c>
      <c r="B1" s="30"/>
      <c r="C1" s="30"/>
      <c r="D1" s="30"/>
      <c r="E1" s="30"/>
      <c r="F1" s="30"/>
      <c r="G1" s="3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1.25">
      <c r="A2" s="3" t="s">
        <v>1</v>
      </c>
      <c r="B2" s="4"/>
      <c r="C2" s="5"/>
      <c r="D2" s="5"/>
      <c r="E2" s="5"/>
      <c r="F2" s="5"/>
      <c r="G2" s="8" t="s">
        <v>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s="31" t="s">
        <v>3</v>
      </c>
      <c r="B3" s="31"/>
      <c r="C3" s="31"/>
      <c r="D3" s="31"/>
      <c r="E3" s="31"/>
      <c r="F3" s="31"/>
      <c r="G3" s="3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31" t="s">
        <v>78</v>
      </c>
      <c r="B4" s="31"/>
      <c r="C4" s="31"/>
      <c r="D4" s="31"/>
      <c r="E4" s="31"/>
      <c r="F4" s="31"/>
      <c r="G4" s="3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ht="11.25">
      <c r="B5"/>
    </row>
    <row r="6" spans="1:7" ht="11.25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76</v>
      </c>
    </row>
    <row r="7" spans="1:7" ht="11.25">
      <c r="A7" s="11">
        <v>1</v>
      </c>
      <c r="B7" s="13" t="s">
        <v>13</v>
      </c>
      <c r="C7" s="11">
        <f>VLOOKUP($B7,Competitors!$A$1:$E$30,4,0)</f>
        <v>1973</v>
      </c>
      <c r="D7" s="11" t="str">
        <f>VLOOKUP($B7,Competitors!$A$1:$E$30,2,0)</f>
        <v>Пермь</v>
      </c>
      <c r="E7" s="11" t="str">
        <f>VLOOKUP($B7,Competitors!$A$1:$E$30,3,0)</f>
        <v>Скала</v>
      </c>
      <c r="F7" s="11" t="s">
        <v>14</v>
      </c>
      <c r="G7" s="20">
        <v>0.0027817129629629633</v>
      </c>
    </row>
    <row r="8" spans="1:7" ht="11.25">
      <c r="A8" s="11">
        <v>2</v>
      </c>
      <c r="B8" s="16" t="s">
        <v>27</v>
      </c>
      <c r="C8" s="11">
        <f>VLOOKUP($B8,Competitors!$A$1:$E$30,4,0)</f>
        <v>1959</v>
      </c>
      <c r="D8" s="11" t="str">
        <f>VLOOKUP($B8,Competitors!$A$1:$E$30,2,0)</f>
        <v>Ижевск</v>
      </c>
      <c r="E8" s="11">
        <f>VLOOKUP($B8,Competitors!$A$1:$E$30,3,0)</f>
        <v>0</v>
      </c>
      <c r="F8" s="11" t="s">
        <v>14</v>
      </c>
      <c r="G8" s="20">
        <v>0.004475925925925926</v>
      </c>
    </row>
    <row r="9" spans="1:7" ht="11.25">
      <c r="A9" s="11">
        <v>3</v>
      </c>
      <c r="B9" s="16" t="s">
        <v>26</v>
      </c>
      <c r="C9" s="11">
        <f>VLOOKUP($B9,Competitors!$A$1:$E$30,4,0)</f>
        <v>1958</v>
      </c>
      <c r="D9" s="11" t="str">
        <f>VLOOKUP($B9,Competitors!$A$1:$E$30,2,0)</f>
        <v>Пермь</v>
      </c>
      <c r="E9" s="11" t="str">
        <f>VLOOKUP($B9,Competitors!$A$1:$E$30,3,0)</f>
        <v>ППИ Искра</v>
      </c>
      <c r="F9" s="11" t="s">
        <v>14</v>
      </c>
      <c r="G9" s="20">
        <v>0.004685185185185185</v>
      </c>
    </row>
    <row r="10" spans="1:7" ht="11.25">
      <c r="A10" s="11">
        <v>4</v>
      </c>
      <c r="B10" s="13" t="s">
        <v>31</v>
      </c>
      <c r="C10" s="11">
        <f>VLOOKUP($B10,Competitors!$A$1:$E$30,4,0)</f>
        <v>1961</v>
      </c>
      <c r="D10" s="11" t="str">
        <f>VLOOKUP($B10,Competitors!$A$1:$E$30,2,0)</f>
        <v>Пермь</v>
      </c>
      <c r="E10" s="11" t="str">
        <f>VLOOKUP($B10,Competitors!$A$1:$E$30,3,0)</f>
        <v>ППИ</v>
      </c>
      <c r="F10" s="11">
        <v>10</v>
      </c>
      <c r="G10" s="20"/>
    </row>
    <row r="11" spans="1:7" ht="11.25">
      <c r="A11" s="11">
        <v>5</v>
      </c>
      <c r="B11" s="16" t="s">
        <v>16</v>
      </c>
      <c r="C11" s="11">
        <f>VLOOKUP($B11,Competitors!$A$1:$E$30,4,0)</f>
        <v>1971</v>
      </c>
      <c r="D11" s="11" t="str">
        <f>VLOOKUP($B11,Competitors!$A$1:$E$30,2,0)</f>
        <v>Ижевск</v>
      </c>
      <c r="E11" s="11">
        <f>VLOOKUP($B11,Competitors!$A$1:$E$30,3,0)</f>
        <v>0</v>
      </c>
      <c r="F11" s="11">
        <v>4</v>
      </c>
      <c r="G11" s="20"/>
    </row>
  </sheetData>
  <sheetProtection selectLockedCells="1" selectUnlockedCells="1"/>
  <mergeCells count="3">
    <mergeCell ref="A1:G1"/>
    <mergeCell ref="A3:G3"/>
    <mergeCell ref="A4:G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120" zoomScaleNormal="120" workbookViewId="0" topLeftCell="A1">
      <selection activeCell="E30" sqref="E30"/>
    </sheetView>
  </sheetViews>
  <sheetFormatPr defaultColWidth="9.33203125" defaultRowHeight="11.25"/>
  <cols>
    <col min="1" max="1" width="26.33203125" style="0" customWidth="1"/>
    <col min="2" max="2" width="15.33203125" style="1" customWidth="1"/>
    <col min="3" max="3" width="17.33203125" style="1" customWidth="1"/>
    <col min="4" max="5" width="14.5" style="1" customWidth="1"/>
    <col min="6" max="16384" width="14.33203125" style="0" customWidth="1"/>
  </cols>
  <sheetData>
    <row r="1" spans="1:5" ht="11.25">
      <c r="A1" s="27" t="s">
        <v>26</v>
      </c>
      <c r="B1" s="1" t="s">
        <v>79</v>
      </c>
      <c r="C1" s="1" t="s">
        <v>80</v>
      </c>
      <c r="D1" s="1">
        <v>1958</v>
      </c>
      <c r="E1" s="1" t="s">
        <v>81</v>
      </c>
    </row>
    <row r="2" spans="1:5" ht="11.25">
      <c r="A2" s="27" t="s">
        <v>24</v>
      </c>
      <c r="B2" s="1" t="s">
        <v>79</v>
      </c>
      <c r="C2" s="1" t="s">
        <v>82</v>
      </c>
      <c r="D2" s="1">
        <v>1964</v>
      </c>
      <c r="E2" s="1" t="s">
        <v>81</v>
      </c>
    </row>
    <row r="3" spans="1:5" ht="11.25">
      <c r="A3" s="27" t="s">
        <v>17</v>
      </c>
      <c r="B3" s="1" t="s">
        <v>79</v>
      </c>
      <c r="C3" s="1" t="s">
        <v>82</v>
      </c>
      <c r="D3" s="1">
        <v>1965</v>
      </c>
      <c r="E3" s="1">
        <v>1</v>
      </c>
    </row>
    <row r="4" spans="1:5" ht="11.25">
      <c r="A4" s="27" t="s">
        <v>33</v>
      </c>
      <c r="B4" s="1" t="s">
        <v>79</v>
      </c>
      <c r="C4" s="1" t="s">
        <v>82</v>
      </c>
      <c r="D4" s="1">
        <v>1958</v>
      </c>
      <c r="E4" s="1" t="s">
        <v>81</v>
      </c>
    </row>
    <row r="5" spans="1:5" ht="11.25">
      <c r="A5" s="27" t="s">
        <v>32</v>
      </c>
      <c r="B5" s="1" t="s">
        <v>83</v>
      </c>
      <c r="D5" s="1">
        <v>1958</v>
      </c>
      <c r="E5" s="1" t="s">
        <v>84</v>
      </c>
    </row>
    <row r="6" spans="1:4" ht="11.25">
      <c r="A6" s="27" t="s">
        <v>46</v>
      </c>
      <c r="B6" s="1" t="s">
        <v>79</v>
      </c>
      <c r="D6" s="1">
        <v>1968</v>
      </c>
    </row>
    <row r="7" spans="1:5" ht="11.25">
      <c r="A7" s="28" t="s">
        <v>31</v>
      </c>
      <c r="B7" s="1" t="s">
        <v>79</v>
      </c>
      <c r="C7" s="1" t="s">
        <v>82</v>
      </c>
      <c r="D7" s="1">
        <v>1961</v>
      </c>
      <c r="E7" s="1" t="s">
        <v>81</v>
      </c>
    </row>
    <row r="8" spans="1:5" ht="11.25">
      <c r="A8" s="27" t="s">
        <v>52</v>
      </c>
      <c r="B8" s="1" t="s">
        <v>79</v>
      </c>
      <c r="D8" s="1">
        <v>1947</v>
      </c>
      <c r="E8" s="1">
        <v>3</v>
      </c>
    </row>
    <row r="9" spans="1:5" ht="11.25">
      <c r="A9" s="27" t="s">
        <v>50</v>
      </c>
      <c r="B9" s="1" t="s">
        <v>79</v>
      </c>
      <c r="D9" s="1">
        <v>1950</v>
      </c>
      <c r="E9" s="1" t="s">
        <v>84</v>
      </c>
    </row>
    <row r="10" spans="1:5" ht="11.25">
      <c r="A10" s="27" t="s">
        <v>43</v>
      </c>
      <c r="B10" s="1" t="s">
        <v>83</v>
      </c>
      <c r="D10" s="1">
        <v>1964</v>
      </c>
      <c r="E10" s="1" t="s">
        <v>81</v>
      </c>
    </row>
    <row r="11" spans="1:5" ht="11.25">
      <c r="A11" s="27" t="s">
        <v>30</v>
      </c>
      <c r="B11" s="1" t="s">
        <v>79</v>
      </c>
      <c r="C11" s="1" t="s">
        <v>85</v>
      </c>
      <c r="D11" s="1">
        <v>1959</v>
      </c>
      <c r="E11" s="1" t="s">
        <v>81</v>
      </c>
    </row>
    <row r="12" spans="1:5" ht="11.25">
      <c r="A12" s="28" t="s">
        <v>13</v>
      </c>
      <c r="B12" s="1" t="s">
        <v>79</v>
      </c>
      <c r="C12" s="1" t="s">
        <v>86</v>
      </c>
      <c r="D12" s="1">
        <v>1973</v>
      </c>
      <c r="E12" s="1" t="s">
        <v>84</v>
      </c>
    </row>
    <row r="13" spans="1:5" ht="11.25">
      <c r="A13" s="27" t="s">
        <v>49</v>
      </c>
      <c r="B13" s="1" t="s">
        <v>87</v>
      </c>
      <c r="C13" s="1" t="s">
        <v>88</v>
      </c>
      <c r="D13" s="1">
        <v>1955</v>
      </c>
      <c r="E13" s="1" t="s">
        <v>84</v>
      </c>
    </row>
    <row r="14" spans="1:5" ht="11.25">
      <c r="A14" s="27" t="s">
        <v>89</v>
      </c>
      <c r="B14" s="1" t="s">
        <v>79</v>
      </c>
      <c r="C14" s="1" t="s">
        <v>86</v>
      </c>
      <c r="D14" s="1">
        <v>1972</v>
      </c>
      <c r="E14" s="1" t="s">
        <v>81</v>
      </c>
    </row>
    <row r="15" spans="1:4" ht="11.25">
      <c r="A15" s="27" t="s">
        <v>37</v>
      </c>
      <c r="B15" s="1" t="s">
        <v>79</v>
      </c>
      <c r="C15" s="1" t="s">
        <v>86</v>
      </c>
      <c r="D15" s="1">
        <v>1976</v>
      </c>
    </row>
    <row r="16" spans="1:4" ht="11.25">
      <c r="A16" s="27" t="s">
        <v>39</v>
      </c>
      <c r="B16" s="1" t="s">
        <v>79</v>
      </c>
      <c r="C16" s="1" t="s">
        <v>86</v>
      </c>
      <c r="D16" s="1">
        <v>1973</v>
      </c>
    </row>
    <row r="17" spans="1:5" ht="11.25">
      <c r="A17" s="27" t="s">
        <v>42</v>
      </c>
      <c r="B17" s="1" t="s">
        <v>79</v>
      </c>
      <c r="C17" s="1" t="s">
        <v>86</v>
      </c>
      <c r="D17" s="1">
        <v>1960</v>
      </c>
      <c r="E17" s="1" t="s">
        <v>81</v>
      </c>
    </row>
    <row r="18" spans="1:5" ht="11.25">
      <c r="A18" s="27" t="s">
        <v>29</v>
      </c>
      <c r="B18" s="1" t="s">
        <v>83</v>
      </c>
      <c r="D18" s="1">
        <v>1951</v>
      </c>
      <c r="E18" s="1" t="s">
        <v>84</v>
      </c>
    </row>
    <row r="19" spans="1:4" ht="11.25">
      <c r="A19" s="28" t="s">
        <v>15</v>
      </c>
      <c r="B19" s="1" t="s">
        <v>79</v>
      </c>
      <c r="C19" s="1" t="s">
        <v>86</v>
      </c>
      <c r="D19" s="1">
        <v>1972</v>
      </c>
    </row>
    <row r="20" spans="1:5" ht="11.25">
      <c r="A20" s="27" t="s">
        <v>45</v>
      </c>
      <c r="B20" s="1" t="s">
        <v>79</v>
      </c>
      <c r="C20" s="1" t="s">
        <v>82</v>
      </c>
      <c r="D20" s="1">
        <v>1964</v>
      </c>
      <c r="E20" s="1" t="s">
        <v>81</v>
      </c>
    </row>
    <row r="21" spans="1:4" ht="11.25">
      <c r="A21" s="27" t="s">
        <v>53</v>
      </c>
      <c r="B21" s="1" t="s">
        <v>79</v>
      </c>
      <c r="D21" s="1">
        <v>1951</v>
      </c>
    </row>
    <row r="22" spans="1:4" ht="11.25">
      <c r="A22" s="27" t="s">
        <v>38</v>
      </c>
      <c r="B22" s="1" t="s">
        <v>79</v>
      </c>
      <c r="C22" s="1" t="s">
        <v>86</v>
      </c>
      <c r="D22" s="1">
        <v>1972</v>
      </c>
    </row>
    <row r="23" spans="1:4" ht="11.25">
      <c r="A23" s="27" t="s">
        <v>19</v>
      </c>
      <c r="B23" s="1" t="s">
        <v>79</v>
      </c>
      <c r="C23" s="1" t="s">
        <v>82</v>
      </c>
      <c r="D23" s="1">
        <v>1967</v>
      </c>
    </row>
    <row r="24" spans="1:4" ht="11.25">
      <c r="A24" s="27" t="s">
        <v>47</v>
      </c>
      <c r="B24" s="1" t="s">
        <v>79</v>
      </c>
      <c r="D24" s="1">
        <v>1964</v>
      </c>
    </row>
    <row r="25" spans="1:5" ht="11.25">
      <c r="A25" s="27" t="s">
        <v>28</v>
      </c>
      <c r="B25" s="1" t="s">
        <v>79</v>
      </c>
      <c r="C25" s="1" t="s">
        <v>90</v>
      </c>
      <c r="D25" s="1">
        <v>1958</v>
      </c>
      <c r="E25" s="1" t="s">
        <v>81</v>
      </c>
    </row>
    <row r="26" spans="1:5" ht="11.25">
      <c r="A26" s="27" t="s">
        <v>16</v>
      </c>
      <c r="B26" s="1" t="s">
        <v>91</v>
      </c>
      <c r="D26" s="1">
        <v>1971</v>
      </c>
      <c r="E26" s="1" t="s">
        <v>84</v>
      </c>
    </row>
    <row r="27" spans="1:5" ht="11.25">
      <c r="A27" s="27" t="s">
        <v>44</v>
      </c>
      <c r="B27" s="1" t="s">
        <v>79</v>
      </c>
      <c r="C27" s="1" t="s">
        <v>82</v>
      </c>
      <c r="D27" s="1">
        <v>1959</v>
      </c>
      <c r="E27" s="1">
        <v>1</v>
      </c>
    </row>
    <row r="28" spans="1:4" ht="11.25">
      <c r="A28" s="27" t="s">
        <v>51</v>
      </c>
      <c r="B28" s="1" t="s">
        <v>79</v>
      </c>
      <c r="C28" s="1" t="s">
        <v>92</v>
      </c>
      <c r="D28" s="1">
        <v>1950</v>
      </c>
    </row>
    <row r="29" spans="1:5" ht="11.25">
      <c r="A29" s="27" t="s">
        <v>18</v>
      </c>
      <c r="B29" s="1" t="s">
        <v>79</v>
      </c>
      <c r="C29" s="1" t="s">
        <v>85</v>
      </c>
      <c r="D29" s="1">
        <v>1974</v>
      </c>
      <c r="E29" s="1" t="s">
        <v>81</v>
      </c>
    </row>
    <row r="30" spans="1:5" ht="11.25">
      <c r="A30" s="27" t="s">
        <v>27</v>
      </c>
      <c r="B30" s="1" t="s">
        <v>91</v>
      </c>
      <c r="D30" s="1">
        <v>1959</v>
      </c>
      <c r="E30" s="1" t="s">
        <v>84</v>
      </c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zoomScale="120" zoomScaleNormal="120" workbookViewId="0" topLeftCell="A1">
      <selection activeCell="B5" sqref="B5"/>
    </sheetView>
  </sheetViews>
  <sheetFormatPr defaultColWidth="9.33203125" defaultRowHeight="11.25"/>
  <cols>
    <col min="1" max="1" width="23.16015625" style="0" customWidth="1"/>
    <col min="2" max="20" width="3.83203125" style="1" customWidth="1"/>
    <col min="21" max="42" width="3.83203125" style="0" customWidth="1"/>
    <col min="43" max="43" width="10" style="0" customWidth="1"/>
    <col min="44" max="16384" width="14.33203125" style="0" customWidth="1"/>
  </cols>
  <sheetData>
    <row r="1" spans="1:20" ht="11.25">
      <c r="A1" t="s">
        <v>93</v>
      </c>
      <c r="B1" s="1">
        <v>1</v>
      </c>
      <c r="C1" s="1">
        <v>6</v>
      </c>
      <c r="D1" s="1">
        <v>6.5</v>
      </c>
      <c r="E1" s="1">
        <v>6.5</v>
      </c>
      <c r="F1" s="1">
        <v>5</v>
      </c>
      <c r="G1" s="1">
        <v>7.5</v>
      </c>
      <c r="H1" s="1">
        <v>6.5</v>
      </c>
      <c r="I1" s="1">
        <v>6</v>
      </c>
      <c r="J1" s="1">
        <v>6</v>
      </c>
      <c r="K1" s="1">
        <v>6</v>
      </c>
      <c r="L1" s="1">
        <v>6.5</v>
      </c>
      <c r="M1" s="1">
        <v>4.5</v>
      </c>
      <c r="N1" s="1">
        <v>3.5</v>
      </c>
      <c r="O1" s="1">
        <v>5</v>
      </c>
      <c r="P1" s="1">
        <v>4</v>
      </c>
      <c r="Q1" s="1">
        <v>2</v>
      </c>
      <c r="R1" s="1" t="s">
        <v>94</v>
      </c>
      <c r="S1" s="1">
        <v>3.5</v>
      </c>
      <c r="T1" s="1">
        <v>5</v>
      </c>
    </row>
    <row r="2" spans="1:20" ht="11.25">
      <c r="A2" t="s">
        <v>95</v>
      </c>
      <c r="B2" s="1">
        <v>1</v>
      </c>
      <c r="C2" s="1">
        <v>5.5</v>
      </c>
      <c r="D2" s="1">
        <v>5.5</v>
      </c>
      <c r="E2" s="1">
        <v>6</v>
      </c>
      <c r="F2" s="1">
        <v>5</v>
      </c>
      <c r="G2" s="1">
        <v>7.5</v>
      </c>
      <c r="H2" s="1">
        <v>5.5</v>
      </c>
      <c r="I2" s="1">
        <v>5.5</v>
      </c>
      <c r="J2" s="1">
        <v>6.5</v>
      </c>
      <c r="K2" s="1">
        <v>6</v>
      </c>
      <c r="L2" s="1">
        <v>5.5</v>
      </c>
      <c r="M2" s="1">
        <v>4</v>
      </c>
      <c r="N2" s="1">
        <v>3.5</v>
      </c>
      <c r="O2" s="1">
        <v>4</v>
      </c>
      <c r="P2" s="1">
        <v>4</v>
      </c>
      <c r="Q2" s="1">
        <v>2</v>
      </c>
      <c r="R2" s="1" t="s">
        <v>94</v>
      </c>
      <c r="S2" s="1">
        <v>3.5</v>
      </c>
      <c r="T2" s="1">
        <v>5</v>
      </c>
    </row>
    <row r="3" ht="11.25">
      <c r="A3" t="s">
        <v>96</v>
      </c>
    </row>
    <row r="4" spans="1:2" ht="11.25">
      <c r="A4" t="s">
        <v>97</v>
      </c>
      <c r="B4" s="1">
        <v>4</v>
      </c>
    </row>
    <row r="6" spans="1:20" ht="11.25">
      <c r="A6" s="1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"/>
  <sheetViews>
    <sheetView zoomScale="120" zoomScaleNormal="120" workbookViewId="0" topLeftCell="A1">
      <selection activeCell="V8" sqref="V8"/>
    </sheetView>
  </sheetViews>
  <sheetFormatPr defaultColWidth="9.33203125" defaultRowHeight="11.25"/>
  <cols>
    <col min="1" max="1" width="8" style="0" customWidth="1"/>
    <col min="2" max="2" width="16" style="1" customWidth="1"/>
    <col min="3" max="3" width="7.16015625" style="1" customWidth="1"/>
    <col min="4" max="4" width="13.33203125" style="1" customWidth="1"/>
    <col min="5" max="5" width="10.66015625" style="1" customWidth="1"/>
    <col min="6" max="24" width="3.16015625" style="1" customWidth="1"/>
    <col min="25" max="25" width="14.5" style="1" customWidth="1"/>
    <col min="26" max="26" width="10.66015625" style="1" customWidth="1"/>
    <col min="27" max="16384" width="14.5" style="0" customWidth="1"/>
  </cols>
  <sheetData>
    <row r="1" spans="1:56" ht="39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2.7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7"/>
      <c r="Y2" s="8"/>
      <c r="Z2" s="8" t="s">
        <v>2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2.75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>
      <c r="A4" s="33" t="s">
        <v>36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ht="11.25">
      <c r="B5"/>
    </row>
    <row r="6" spans="2:26" ht="11.25">
      <c r="B6"/>
      <c r="F6" s="32" t="s">
        <v>5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11" t="s">
        <v>6</v>
      </c>
    </row>
    <row r="7" spans="1:26" ht="11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1" t="s">
        <v>12</v>
      </c>
      <c r="Z7" s="11" t="s">
        <v>12</v>
      </c>
    </row>
    <row r="8" spans="1:26" s="19" customFormat="1" ht="11.25">
      <c r="A8" s="11">
        <v>1</v>
      </c>
      <c r="B8" s="16" t="s">
        <v>37</v>
      </c>
      <c r="C8" s="11">
        <f>VLOOKUP($B8,Competitors!$A$1:$E$30,4,0)</f>
        <v>1976</v>
      </c>
      <c r="D8" s="11" t="str">
        <f>VLOOKUP($B8,Competitors!$A$1:$E$30,2,0)</f>
        <v>Пермь</v>
      </c>
      <c r="E8" s="11" t="str">
        <f>VLOOKUP($B8,Competitors!$A$1:$E$30,3,0)</f>
        <v>Скала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6.5</v>
      </c>
      <c r="Q8" s="12">
        <v>4.5</v>
      </c>
      <c r="R8" s="12"/>
      <c r="S8" s="12"/>
      <c r="T8" s="12"/>
      <c r="U8" s="12">
        <v>3.5</v>
      </c>
      <c r="V8" s="12">
        <v>7</v>
      </c>
      <c r="W8" s="12"/>
      <c r="X8" s="12"/>
      <c r="Y8" s="14" t="e">
        <f>BESTRESULTS(F8:X8,Data!$B$4)</f>
        <v>#NAME?</v>
      </c>
      <c r="Z8" s="15">
        <v>36</v>
      </c>
    </row>
    <row r="9" spans="1:26" s="19" customFormat="1" ht="11.25">
      <c r="A9" s="11">
        <v>2</v>
      </c>
      <c r="B9" s="16" t="s">
        <v>38</v>
      </c>
      <c r="C9" s="11">
        <f>VLOOKUP($B9,Competitors!$A$1:$E$30,4,0)</f>
        <v>1972</v>
      </c>
      <c r="D9" s="11" t="str">
        <f>VLOOKUP($B9,Competitors!$A$1:$E$30,2,0)</f>
        <v>Пермь</v>
      </c>
      <c r="E9" s="11" t="str">
        <f>VLOOKUP($B9,Competitors!$A$1:$E$30,3,0)</f>
        <v>Скала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6.5</v>
      </c>
      <c r="Q9" s="12">
        <v>4.5</v>
      </c>
      <c r="R9" s="12"/>
      <c r="S9" s="12"/>
      <c r="T9" s="12"/>
      <c r="U9" s="12">
        <v>3.5</v>
      </c>
      <c r="V9" s="12">
        <v>6</v>
      </c>
      <c r="W9" s="12"/>
      <c r="X9" s="12"/>
      <c r="Y9" s="14" t="e">
        <f>BESTRESULTS(F9:X9,Data!$B$4)</f>
        <v>#NAME?</v>
      </c>
      <c r="Z9" s="15">
        <v>26</v>
      </c>
    </row>
    <row r="10" spans="1:26" s="19" customFormat="1" ht="11.25">
      <c r="A10" s="11">
        <v>3</v>
      </c>
      <c r="B10" s="16" t="s">
        <v>39</v>
      </c>
      <c r="C10" s="11">
        <f>VLOOKUP($B10,Competitors!$A$1:$E$30,4,0)</f>
        <v>1973</v>
      </c>
      <c r="D10" s="11" t="str">
        <f>VLOOKUP($B10,Competitors!$A$1:$E$30,2,0)</f>
        <v>Пермь</v>
      </c>
      <c r="E10" s="11" t="str">
        <f>VLOOKUP($B10,Competitors!$A$1:$E$30,3,0)</f>
        <v>Скала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 t="s">
        <v>21</v>
      </c>
      <c r="R10" s="17" t="s">
        <v>22</v>
      </c>
      <c r="S10" s="17"/>
      <c r="T10" s="17" t="s">
        <v>21</v>
      </c>
      <c r="U10" s="17" t="s">
        <v>40</v>
      </c>
      <c r="V10" s="17"/>
      <c r="W10" s="17"/>
      <c r="X10" s="17"/>
      <c r="Y10" s="14" t="e">
        <f>BESTRESULTS(F10:X10,Data!$B$4)</f>
        <v>#NAME?</v>
      </c>
      <c r="Z10" s="15">
        <v>11</v>
      </c>
    </row>
  </sheetData>
  <sheetProtection selectLockedCells="1" selectUnlockedCells="1"/>
  <mergeCells count="4">
    <mergeCell ref="A1:Z1"/>
    <mergeCell ref="A3:Y3"/>
    <mergeCell ref="A4:Y4"/>
    <mergeCell ref="F6:Y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zoomScale="120" zoomScaleNormal="120" workbookViewId="0" topLeftCell="A1">
      <selection activeCell="Z13" sqref="Z13"/>
    </sheetView>
  </sheetViews>
  <sheetFormatPr defaultColWidth="9.33203125" defaultRowHeight="11.25"/>
  <cols>
    <col min="1" max="1" width="9.66015625" style="0" customWidth="1"/>
    <col min="2" max="2" width="16.66015625" style="1" customWidth="1"/>
    <col min="3" max="3" width="7.16015625" style="1" customWidth="1"/>
    <col min="4" max="4" width="13.33203125" style="1" customWidth="1"/>
    <col min="5" max="5" width="10.66015625" style="1" customWidth="1"/>
    <col min="6" max="24" width="3.16015625" style="1" customWidth="1"/>
    <col min="25" max="25" width="14.5" style="1" customWidth="1"/>
    <col min="26" max="26" width="10.66015625" style="1" customWidth="1"/>
    <col min="27" max="16384" width="14.5" style="0" customWidth="1"/>
  </cols>
  <sheetData>
    <row r="1" spans="1:26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2.7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7"/>
      <c r="Y2" s="8"/>
      <c r="Z2" s="8" t="s">
        <v>2</v>
      </c>
    </row>
    <row r="3" spans="1:26" ht="12.75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0"/>
    </row>
    <row r="4" spans="1:26" ht="12.75">
      <c r="A4" s="33" t="s">
        <v>41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0"/>
    </row>
    <row r="5" ht="11.25">
      <c r="B5"/>
    </row>
    <row r="6" spans="2:26" ht="11.25">
      <c r="B6"/>
      <c r="F6" s="32" t="s">
        <v>5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11" t="s">
        <v>6</v>
      </c>
    </row>
    <row r="7" spans="1:26" ht="11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1" t="s">
        <v>12</v>
      </c>
      <c r="Z7" s="11" t="s">
        <v>12</v>
      </c>
    </row>
    <row r="8" spans="1:26" s="19" customFormat="1" ht="11.25">
      <c r="A8" s="11">
        <v>1</v>
      </c>
      <c r="B8" s="16" t="s">
        <v>42</v>
      </c>
      <c r="C8" s="11">
        <f>VLOOKUP($B8,Competitors!$A$1:$E$30,4,0)</f>
        <v>1960</v>
      </c>
      <c r="D8" s="11" t="str">
        <f>VLOOKUP($B8,Competitors!$A$1:$E$30,2,0)</f>
        <v>Пермь</v>
      </c>
      <c r="E8" s="11" t="str">
        <f>VLOOKUP($B8,Competitors!$A$1:$E$30,3,0)</f>
        <v>Скала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6.5</v>
      </c>
      <c r="Q8" s="12">
        <v>4.5</v>
      </c>
      <c r="R8" s="12"/>
      <c r="S8" s="12">
        <v>5</v>
      </c>
      <c r="T8" s="12"/>
      <c r="U8" s="12"/>
      <c r="V8" s="12">
        <v>5</v>
      </c>
      <c r="W8" s="12">
        <v>3.5</v>
      </c>
      <c r="X8" s="12"/>
      <c r="Y8" s="14" t="e">
        <f>BESTRESULTS(F8:X8,Data!$B$4)</f>
        <v>#NAME?</v>
      </c>
      <c r="Z8" s="15">
        <v>57</v>
      </c>
    </row>
    <row r="9" spans="1:26" s="19" customFormat="1" ht="11.25">
      <c r="A9" s="11">
        <v>2</v>
      </c>
      <c r="B9" s="16" t="s">
        <v>43</v>
      </c>
      <c r="C9" s="11">
        <f>VLOOKUP($B9,Competitors!$A$1:$E$30,4,0)</f>
        <v>1964</v>
      </c>
      <c r="D9" s="11" t="str">
        <f>VLOOKUP($B9,Competitors!$A$1:$E$30,2,0)</f>
        <v>Екатеринбург</v>
      </c>
      <c r="E9" s="11">
        <f>VLOOKUP($B9,Competitors!$A$1:$E$30,3,0)</f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6.5</v>
      </c>
      <c r="Q9" s="12"/>
      <c r="R9" s="12">
        <v>3.5</v>
      </c>
      <c r="S9" s="12"/>
      <c r="T9" s="12">
        <v>4</v>
      </c>
      <c r="U9" s="12">
        <v>2</v>
      </c>
      <c r="V9" s="12">
        <v>4</v>
      </c>
      <c r="W9" s="12">
        <v>3.5</v>
      </c>
      <c r="X9" s="12"/>
      <c r="Y9" s="14" t="e">
        <f>BESTRESULTS(F9:X9,Data!$B$4)</f>
        <v>#NAME?</v>
      </c>
      <c r="Z9" s="15">
        <v>53</v>
      </c>
    </row>
    <row r="10" spans="1:26" s="19" customFormat="1" ht="11.25">
      <c r="A10" s="11">
        <v>3</v>
      </c>
      <c r="B10" s="16" t="s">
        <v>44</v>
      </c>
      <c r="C10" s="11">
        <f>VLOOKUP($B10,Competitors!$A$1:$E$30,4,0)</f>
        <v>1959</v>
      </c>
      <c r="D10" s="11" t="str">
        <f>VLOOKUP($B10,Competitors!$A$1:$E$30,2,0)</f>
        <v>Пермь</v>
      </c>
      <c r="E10" s="11" t="str">
        <f>VLOOKUP($B10,Competitors!$A$1:$E$30,3,0)</f>
        <v>ППИ</v>
      </c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>
        <v>5.5</v>
      </c>
      <c r="Q10" s="12">
        <v>4</v>
      </c>
      <c r="R10" s="12"/>
      <c r="S10" s="12"/>
      <c r="T10" s="12">
        <v>4</v>
      </c>
      <c r="U10" s="12">
        <v>2</v>
      </c>
      <c r="V10" s="12"/>
      <c r="W10" s="12"/>
      <c r="X10" s="12"/>
      <c r="Y10" s="14" t="e">
        <f>BESTRESULTS(F10:X10,Data!$B$4)</f>
        <v>#NAME?</v>
      </c>
      <c r="Z10" s="15">
        <v>41</v>
      </c>
    </row>
    <row r="11" spans="1:26" s="19" customFormat="1" ht="11.25">
      <c r="A11" s="11">
        <v>4</v>
      </c>
      <c r="B11" s="16" t="s">
        <v>45</v>
      </c>
      <c r="C11" s="11">
        <f>VLOOKUP($B11,Competitors!$A$1:$E$30,4,0)</f>
        <v>1964</v>
      </c>
      <c r="D11" s="11" t="str">
        <f>VLOOKUP($B11,Competitors!$A$1:$E$30,2,0)</f>
        <v>Пермь</v>
      </c>
      <c r="E11" s="11" t="str">
        <f>VLOOKUP($B11,Competitors!$A$1:$E$30,3,0)</f>
        <v>ППИ</v>
      </c>
      <c r="F11" s="12"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v>3.9</v>
      </c>
      <c r="R11" s="12"/>
      <c r="S11" s="12"/>
      <c r="T11" s="12">
        <v>4</v>
      </c>
      <c r="U11" s="12">
        <v>2</v>
      </c>
      <c r="V11" s="12"/>
      <c r="W11" s="12"/>
      <c r="X11" s="12"/>
      <c r="Y11" s="14" t="e">
        <f>BESTRESULTS(F11:X11,Data!$B$4)</f>
        <v>#NAME?</v>
      </c>
      <c r="Z11" s="15">
        <v>33</v>
      </c>
    </row>
    <row r="12" spans="1:26" s="19" customFormat="1" ht="11.25">
      <c r="A12" s="11">
        <v>5</v>
      </c>
      <c r="B12" s="16" t="s">
        <v>46</v>
      </c>
      <c r="C12" s="11">
        <f>VLOOKUP($B12,Competitors!$A$1:$E$30,4,0)</f>
        <v>1968</v>
      </c>
      <c r="D12" s="11" t="str">
        <f>VLOOKUP($B12,Competitors!$A$1:$E$30,2,0)</f>
        <v>Пермь</v>
      </c>
      <c r="E12" s="11">
        <f>VLOOKUP($B12,Competitors!$A$1:$E$30,3,0)</f>
        <v>0</v>
      </c>
      <c r="F12" s="12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>
        <v>3.8</v>
      </c>
      <c r="R12" s="12">
        <v>3.5</v>
      </c>
      <c r="S12" s="12"/>
      <c r="T12" s="12"/>
      <c r="U12" s="12"/>
      <c r="V12" s="12"/>
      <c r="W12" s="12"/>
      <c r="X12" s="12"/>
      <c r="Y12" s="14" t="e">
        <f>BESTRESULTS(F12:X12,Data!$B$4)</f>
        <v>#NAME?</v>
      </c>
      <c r="Z12" s="15"/>
    </row>
    <row r="13" spans="1:26" s="19" customFormat="1" ht="11.25">
      <c r="A13" s="11">
        <v>6</v>
      </c>
      <c r="B13" s="16" t="s">
        <v>47</v>
      </c>
      <c r="C13" s="11">
        <f>VLOOKUP($B13,Competitors!$A$1:$E$30,4,0)</f>
        <v>1964</v>
      </c>
      <c r="D13" s="11" t="str">
        <f>VLOOKUP($B13,Competitors!$A$1:$E$30,2,0)</f>
        <v>Пермь</v>
      </c>
      <c r="E13" s="11">
        <f>VLOOKUP($B13,Competitors!$A$1:$E$30,3,0)</f>
        <v>0</v>
      </c>
      <c r="F13" s="12">
        <v>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2</v>
      </c>
      <c r="V13" s="12"/>
      <c r="W13" s="12"/>
      <c r="X13" s="12"/>
      <c r="Y13" s="14" t="e">
        <f>BESTRESULTS(F13:X13,Data!$B$4)</f>
        <v>#NAME?</v>
      </c>
      <c r="Z13" s="15"/>
    </row>
  </sheetData>
  <sheetProtection selectLockedCells="1" selectUnlockedCells="1"/>
  <mergeCells count="4">
    <mergeCell ref="A1:Z1"/>
    <mergeCell ref="A3:Y3"/>
    <mergeCell ref="A4:Y4"/>
    <mergeCell ref="F6:Y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zoomScale="120" zoomScaleNormal="120" workbookViewId="0" topLeftCell="A1">
      <selection activeCell="Z12" sqref="Z12"/>
    </sheetView>
  </sheetViews>
  <sheetFormatPr defaultColWidth="9.33203125" defaultRowHeight="11.25"/>
  <cols>
    <col min="1" max="1" width="8" style="0" customWidth="1"/>
    <col min="2" max="2" width="14.83203125" style="1" customWidth="1"/>
    <col min="3" max="3" width="7.16015625" style="1" customWidth="1"/>
    <col min="4" max="5" width="17" style="1" customWidth="1"/>
    <col min="6" max="24" width="3.16015625" style="1" customWidth="1"/>
    <col min="25" max="25" width="14.5" style="1" customWidth="1"/>
    <col min="26" max="26" width="10.66015625" style="1" customWidth="1"/>
    <col min="27" max="16384" width="14.5" style="0" customWidth="1"/>
  </cols>
  <sheetData>
    <row r="1" spans="1:26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1.2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/>
      <c r="Y2" s="8"/>
      <c r="Z2" s="8" t="s">
        <v>2</v>
      </c>
    </row>
    <row r="3" spans="1:26" ht="12.75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0"/>
    </row>
    <row r="4" spans="1:26" ht="12.75">
      <c r="A4" s="33" t="s">
        <v>48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0"/>
    </row>
    <row r="5" ht="11.25">
      <c r="B5"/>
    </row>
    <row r="6" spans="2:26" ht="11.25">
      <c r="B6"/>
      <c r="F6" s="32" t="s">
        <v>5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11" t="s">
        <v>6</v>
      </c>
    </row>
    <row r="7" spans="1:26" ht="11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2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12">
        <v>7</v>
      </c>
      <c r="M7" s="12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12">
        <v>14</v>
      </c>
      <c r="T7" s="12">
        <v>15</v>
      </c>
      <c r="U7" s="12">
        <v>16</v>
      </c>
      <c r="V7" s="12">
        <v>17</v>
      </c>
      <c r="W7" s="12">
        <v>18</v>
      </c>
      <c r="X7" s="12">
        <v>19</v>
      </c>
      <c r="Y7" s="11" t="s">
        <v>12</v>
      </c>
      <c r="Z7" s="11" t="s">
        <v>12</v>
      </c>
    </row>
    <row r="8" spans="1:26" s="19" customFormat="1" ht="11.25">
      <c r="A8" s="11">
        <v>1</v>
      </c>
      <c r="B8" s="16" t="s">
        <v>49</v>
      </c>
      <c r="C8" s="11">
        <f>VLOOKUP($B8,Competitors!$A$1:$E$30,4,0)</f>
        <v>1955</v>
      </c>
      <c r="D8" s="11" t="str">
        <f>VLOOKUP($B8,Competitors!$A$1:$E$30,2,0)</f>
        <v>Санкт-Петербург</v>
      </c>
      <c r="E8" s="11" t="str">
        <f>VLOOKUP($B8,Competitors!$A$1:$E$30,3,0)</f>
        <v>Ветенраны Питера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v>3.5</v>
      </c>
      <c r="S8" s="12"/>
      <c r="T8" s="12">
        <v>4</v>
      </c>
      <c r="U8" s="12">
        <v>2</v>
      </c>
      <c r="V8" s="12">
        <v>4.5</v>
      </c>
      <c r="W8" s="12"/>
      <c r="X8" s="12"/>
      <c r="Y8" s="14" t="e">
        <f>BESTRESULTS(F8:X8,Data!$B$4)</f>
        <v>#NAME?</v>
      </c>
      <c r="Z8" s="15">
        <v>41</v>
      </c>
    </row>
    <row r="9" spans="1:26" s="19" customFormat="1" ht="11.25">
      <c r="A9" s="11">
        <v>2</v>
      </c>
      <c r="B9" s="16" t="s">
        <v>50</v>
      </c>
      <c r="C9" s="11">
        <f>VLOOKUP($B9,Competitors!$A$1:$E$30,4,0)</f>
        <v>1950</v>
      </c>
      <c r="D9" s="11" t="str">
        <f>VLOOKUP($B9,Competitors!$A$1:$E$30,2,0)</f>
        <v>Пермь</v>
      </c>
      <c r="E9" s="11">
        <f>VLOOKUP($B9,Competitors!$A$1:$E$30,3,0)</f>
        <v>0</v>
      </c>
      <c r="F9" s="12">
        <v>1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>
        <v>4</v>
      </c>
      <c r="R9" s="12">
        <v>3.5</v>
      </c>
      <c r="S9" s="12"/>
      <c r="T9" s="12">
        <v>4</v>
      </c>
      <c r="U9" s="12">
        <v>2</v>
      </c>
      <c r="V9" s="12">
        <v>4</v>
      </c>
      <c r="W9" s="12"/>
      <c r="X9" s="12"/>
      <c r="Y9" s="14" t="e">
        <f>BESTRESULTS(F9:X9,Data!$B$4)</f>
        <v>#NAME?</v>
      </c>
      <c r="Z9" s="15">
        <v>38</v>
      </c>
    </row>
    <row r="10" spans="1:26" s="19" customFormat="1" ht="11.25">
      <c r="A10" s="11">
        <v>3</v>
      </c>
      <c r="B10" s="16" t="s">
        <v>51</v>
      </c>
      <c r="C10" s="11">
        <f>VLOOKUP($B10,Competitors!$A$1:$E$30,4,0)</f>
        <v>1950</v>
      </c>
      <c r="D10" s="11" t="str">
        <f>VLOOKUP($B10,Competitors!$A$1:$E$30,2,0)</f>
        <v>Пермь</v>
      </c>
      <c r="E10" s="11" t="str">
        <f>VLOOKUP($B10,Competitors!$A$1:$E$30,3,0)</f>
        <v>Спартак</v>
      </c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>
        <v>3.5</v>
      </c>
      <c r="S10" s="12"/>
      <c r="T10" s="12">
        <v>3.9</v>
      </c>
      <c r="U10" s="12">
        <v>2</v>
      </c>
      <c r="V10" s="12"/>
      <c r="W10" s="12"/>
      <c r="X10" s="12"/>
      <c r="Y10" s="14" t="e">
        <f>BESTRESULTS(F10:X10,Data!$B$4)</f>
        <v>#NAME?</v>
      </c>
      <c r="Z10" s="15">
        <v>35</v>
      </c>
    </row>
    <row r="11" spans="1:26" s="19" customFormat="1" ht="11.25">
      <c r="A11" s="11">
        <v>4</v>
      </c>
      <c r="B11" s="16" t="s">
        <v>52</v>
      </c>
      <c r="C11" s="11">
        <f>VLOOKUP($B11,Competitors!$A$1:$E$30,4,0)</f>
        <v>1947</v>
      </c>
      <c r="D11" s="11" t="str">
        <f>VLOOKUP($B11,Competitors!$A$1:$E$30,2,0)</f>
        <v>Пермь</v>
      </c>
      <c r="E11" s="11">
        <f>VLOOKUP($B11,Competitors!$A$1:$E$30,3,0)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v>2</v>
      </c>
      <c r="V11" s="12"/>
      <c r="W11" s="12"/>
      <c r="X11" s="12"/>
      <c r="Y11" s="14" t="e">
        <f>BESTRESULTS(F11:X11,Data!$B$4)</f>
        <v>#NAME?</v>
      </c>
      <c r="Z11" s="15">
        <v>15</v>
      </c>
    </row>
    <row r="12" spans="1:26" s="19" customFormat="1" ht="11.25">
      <c r="A12" s="11">
        <v>5</v>
      </c>
      <c r="B12" s="16" t="s">
        <v>53</v>
      </c>
      <c r="C12" s="11">
        <f>VLOOKUP($B12,Competitors!$A$1:$E$30,4,0)</f>
        <v>1951</v>
      </c>
      <c r="D12" s="11" t="str">
        <f>VLOOKUP($B12,Competitors!$A$1:$E$30,2,0)</f>
        <v>Пермь</v>
      </c>
      <c r="E12" s="11">
        <f>VLOOKUP($B12,Competitors!$A$1:$E$30,3,0)</f>
        <v>0</v>
      </c>
      <c r="F12" s="12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4" t="e">
        <f>BESTRESULTS(F12:X12,Data!$B$4)</f>
        <v>#NAME?</v>
      </c>
      <c r="Z12" s="14"/>
    </row>
  </sheetData>
  <sheetProtection selectLockedCells="1" selectUnlockedCells="1"/>
  <mergeCells count="4">
    <mergeCell ref="A1:Z1"/>
    <mergeCell ref="A3:Y3"/>
    <mergeCell ref="A4:Y4"/>
    <mergeCell ref="F6:Y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="120" zoomScaleNormal="120" workbookViewId="0" topLeftCell="A1">
      <selection activeCell="A1" sqref="A1:J1"/>
    </sheetView>
  </sheetViews>
  <sheetFormatPr defaultColWidth="9.33203125" defaultRowHeight="11.25"/>
  <cols>
    <col min="1" max="1" width="8.66015625" style="1" customWidth="1"/>
    <col min="2" max="2" width="17" style="1" customWidth="1"/>
    <col min="3" max="3" width="7.16015625" style="1" customWidth="1"/>
    <col min="4" max="4" width="13.33203125" style="1" customWidth="1"/>
    <col min="5" max="8" width="10.66015625" style="1" customWidth="1"/>
    <col min="9" max="10" width="11.66015625" style="1" customWidth="1"/>
    <col min="11" max="16384" width="14.33203125" style="0" customWidth="1"/>
  </cols>
  <sheetData>
    <row r="1" spans="1:41" ht="58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1.25">
      <c r="A2" s="3" t="s">
        <v>1</v>
      </c>
      <c r="B2" s="4"/>
      <c r="C2" s="5"/>
      <c r="D2" s="5"/>
      <c r="E2" s="5"/>
      <c r="F2" s="5"/>
      <c r="G2" s="5"/>
      <c r="H2" s="5"/>
      <c r="I2" s="5"/>
      <c r="J2" s="8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2.7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2.75">
      <c r="A4" s="31" t="s">
        <v>54</v>
      </c>
      <c r="B4" s="31"/>
      <c r="C4" s="31"/>
      <c r="D4" s="31"/>
      <c r="E4" s="31"/>
      <c r="F4" s="31"/>
      <c r="G4" s="31"/>
      <c r="H4" s="31"/>
      <c r="I4" s="31"/>
      <c r="J4" s="3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ht="11.25">
      <c r="B5"/>
    </row>
    <row r="6" spans="2:10" ht="11.25">
      <c r="B6"/>
      <c r="F6" s="32" t="s">
        <v>5</v>
      </c>
      <c r="G6" s="32"/>
      <c r="H6" s="32"/>
      <c r="I6" s="32"/>
      <c r="J6" s="32"/>
    </row>
    <row r="7" spans="1:10" ht="11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2" t="s">
        <v>55</v>
      </c>
      <c r="G7" s="12" t="s">
        <v>56</v>
      </c>
      <c r="H7" s="12" t="s">
        <v>57</v>
      </c>
      <c r="I7" s="11" t="s">
        <v>12</v>
      </c>
      <c r="J7" s="11" t="s">
        <v>58</v>
      </c>
    </row>
    <row r="8" spans="1:10" ht="11.25">
      <c r="A8" s="11">
        <v>1</v>
      </c>
      <c r="B8" s="13" t="s">
        <v>15</v>
      </c>
      <c r="C8" s="11">
        <f>VLOOKUP($B8,Competitors!$A$1:$E$30,4,0)</f>
        <v>1972</v>
      </c>
      <c r="D8" s="11" t="str">
        <f>VLOOKUP($B8,Competitors!$A$1:$E$30,2,0)</f>
        <v>Пермь</v>
      </c>
      <c r="E8" s="11" t="str">
        <f>VLOOKUP($B8,Competitors!$A$1:$E$30,3,0)</f>
        <v>Скала</v>
      </c>
      <c r="F8" s="20">
        <v>0.00017326388888888887</v>
      </c>
      <c r="G8" s="20"/>
      <c r="H8" s="20"/>
      <c r="I8" s="21">
        <f aca="true" t="shared" si="0" ref="I8:I15">MIN(F8:H8)</f>
        <v>0.00017326388888888887</v>
      </c>
      <c r="J8" s="11">
        <v>4</v>
      </c>
    </row>
    <row r="9" spans="1:10" ht="11.25">
      <c r="A9" s="11">
        <v>2</v>
      </c>
      <c r="B9" s="16" t="s">
        <v>28</v>
      </c>
      <c r="C9" s="11">
        <f>VLOOKUP($B9,Competitors!$A$1:$E$30,4,0)</f>
        <v>1958</v>
      </c>
      <c r="D9" s="11" t="str">
        <f>VLOOKUP($B9,Competitors!$A$1:$E$30,2,0)</f>
        <v>Пермь</v>
      </c>
      <c r="E9" s="11" t="str">
        <f>VLOOKUP($B9,Competitors!$A$1:$E$30,3,0)</f>
        <v>Искра</v>
      </c>
      <c r="F9" s="21">
        <v>0.00018842592592592592</v>
      </c>
      <c r="G9" s="21">
        <v>0.00018530092592592592</v>
      </c>
      <c r="H9" s="21">
        <v>0.00018333333333333334</v>
      </c>
      <c r="I9" s="21">
        <f t="shared" si="0"/>
        <v>0.00018333333333333334</v>
      </c>
      <c r="J9" s="11">
        <v>3</v>
      </c>
    </row>
    <row r="10" spans="1:10" ht="11.25">
      <c r="A10" s="11">
        <v>3</v>
      </c>
      <c r="B10" s="13" t="s">
        <v>31</v>
      </c>
      <c r="C10" s="11">
        <f>VLOOKUP($B10,Competitors!$A$1:$E$30,4,0)</f>
        <v>1961</v>
      </c>
      <c r="D10" s="11" t="str">
        <f>VLOOKUP($B10,Competitors!$A$1:$E$30,2,0)</f>
        <v>Пермь</v>
      </c>
      <c r="E10" s="11" t="str">
        <f>VLOOKUP($B10,Competitors!$A$1:$E$30,3,0)</f>
        <v>ППИ</v>
      </c>
      <c r="F10" s="21">
        <v>0.00021921296296296296</v>
      </c>
      <c r="G10" s="22"/>
      <c r="H10" s="21"/>
      <c r="I10" s="21">
        <f t="shared" si="0"/>
        <v>0.00021921296296296296</v>
      </c>
      <c r="J10" s="11">
        <v>3</v>
      </c>
    </row>
    <row r="11" spans="1:10" ht="11.25">
      <c r="A11" s="11">
        <v>4</v>
      </c>
      <c r="B11" s="16" t="s">
        <v>26</v>
      </c>
      <c r="C11" s="11">
        <f>VLOOKUP($B11,Competitors!$A$1:$E$30,4,0)</f>
        <v>1958</v>
      </c>
      <c r="D11" s="11" t="str">
        <f>VLOOKUP($B11,Competitors!$A$1:$E$30,2,0)</f>
        <v>Пермь</v>
      </c>
      <c r="E11" s="11" t="str">
        <f>VLOOKUP($B11,Competitors!$A$1:$E$30,3,0)</f>
        <v>ППИ Искра</v>
      </c>
      <c r="F11" s="20">
        <v>0.0002479166666666667</v>
      </c>
      <c r="G11" s="20">
        <v>0.00022800925925925926</v>
      </c>
      <c r="H11" s="20">
        <v>0.0002452546296296296</v>
      </c>
      <c r="I11" s="21">
        <f t="shared" si="0"/>
        <v>0.00022800925925925926</v>
      </c>
      <c r="J11" s="11">
        <v>2</v>
      </c>
    </row>
    <row r="12" spans="1:10" ht="11.25">
      <c r="A12" s="11">
        <v>5</v>
      </c>
      <c r="B12" s="16" t="s">
        <v>27</v>
      </c>
      <c r="C12" s="11">
        <f>VLOOKUP($B12,Competitors!$A$1:$E$30,4,0)</f>
        <v>1959</v>
      </c>
      <c r="D12" s="11" t="str">
        <f>VLOOKUP($B12,Competitors!$A$1:$E$30,2,0)</f>
        <v>Ижевск</v>
      </c>
      <c r="E12" s="11">
        <f>VLOOKUP($B12,Competitors!$A$1:$E$30,3,0)</f>
        <v>0</v>
      </c>
      <c r="F12" s="21">
        <v>0.00029479166666666667</v>
      </c>
      <c r="G12" s="21">
        <v>0.00022835648148148148</v>
      </c>
      <c r="H12" s="21">
        <v>0.00023055555555555554</v>
      </c>
      <c r="I12" s="21">
        <f t="shared" si="0"/>
        <v>0.00022835648148148148</v>
      </c>
      <c r="J12" s="11">
        <v>2</v>
      </c>
    </row>
    <row r="13" spans="1:10" ht="11.25">
      <c r="A13" s="11">
        <v>6</v>
      </c>
      <c r="B13" s="16" t="s">
        <v>16</v>
      </c>
      <c r="C13" s="11">
        <f>VLOOKUP($B13,Competitors!$A$1:$E$30,4,0)</f>
        <v>1971</v>
      </c>
      <c r="D13" s="11" t="str">
        <f>VLOOKUP($B13,Competitors!$A$1:$E$30,2,0)</f>
        <v>Ижевск</v>
      </c>
      <c r="E13" s="11">
        <f>VLOOKUP($B13,Competitors!$A$1:$E$30,3,0)</f>
        <v>0</v>
      </c>
      <c r="F13" s="21">
        <v>0.00025983796296296296</v>
      </c>
      <c r="G13" s="21">
        <v>0.00026354166666666664</v>
      </c>
      <c r="H13" s="21"/>
      <c r="I13" s="21">
        <f t="shared" si="0"/>
        <v>0.00025983796296296296</v>
      </c>
      <c r="J13" s="11">
        <v>2</v>
      </c>
    </row>
    <row r="14" spans="1:10" ht="11.25">
      <c r="A14" s="11">
        <v>7</v>
      </c>
      <c r="B14" s="16" t="s">
        <v>17</v>
      </c>
      <c r="C14" s="11">
        <f>VLOOKUP($B14,Competitors!$A$1:$E$30,4,0)</f>
        <v>1965</v>
      </c>
      <c r="D14" s="11" t="str">
        <f>VLOOKUP($B14,Competitors!$A$1:$E$30,2,0)</f>
        <v>Пермь</v>
      </c>
      <c r="E14" s="11" t="str">
        <f>VLOOKUP($B14,Competitors!$A$1:$E$30,3,0)</f>
        <v>ППИ</v>
      </c>
      <c r="F14" s="20">
        <v>0.0002980324074074074</v>
      </c>
      <c r="G14" s="20">
        <v>0.0002704861111111111</v>
      </c>
      <c r="H14" s="20"/>
      <c r="I14" s="21">
        <f t="shared" si="0"/>
        <v>0.0002704861111111111</v>
      </c>
      <c r="J14" s="11">
        <v>2</v>
      </c>
    </row>
    <row r="15" spans="1:10" ht="11.25">
      <c r="A15" s="11">
        <v>8</v>
      </c>
      <c r="B15" s="16" t="s">
        <v>33</v>
      </c>
      <c r="C15" s="11">
        <f>VLOOKUP($B15,Competitors!$A$1:$E$30,4,0)</f>
        <v>1958</v>
      </c>
      <c r="D15" s="11" t="str">
        <f>VLOOKUP($B15,Competitors!$A$1:$E$30,2,0)</f>
        <v>Пермь</v>
      </c>
      <c r="E15" s="11" t="str">
        <f>VLOOKUP($B15,Competitors!$A$1:$E$30,3,0)</f>
        <v>ППИ</v>
      </c>
      <c r="F15" s="21">
        <v>0.00028969907407407406</v>
      </c>
      <c r="G15" s="21"/>
      <c r="H15" s="21"/>
      <c r="I15" s="21">
        <f t="shared" si="0"/>
        <v>0.00028969907407407406</v>
      </c>
      <c r="J15" s="11">
        <v>1</v>
      </c>
    </row>
    <row r="16" spans="1:10" ht="11.25">
      <c r="A16" s="11">
        <v>9</v>
      </c>
      <c r="B16" s="16" t="s">
        <v>30</v>
      </c>
      <c r="C16" s="11">
        <f>VLOOKUP($B16,Competitors!$A$1:$E$30,4,0)</f>
        <v>1959</v>
      </c>
      <c r="D16" s="11" t="str">
        <f>VLOOKUP($B16,Competitors!$A$1:$E$30,2,0)</f>
        <v>Пермь</v>
      </c>
      <c r="E16" s="11" t="str">
        <f>VLOOKUP($B16,Competitors!$A$1:$E$30,3,0)</f>
        <v>ПГУ</v>
      </c>
      <c r="F16" s="21">
        <v>0.0004119212962962963</v>
      </c>
      <c r="G16" s="21">
        <v>0.0004203703703703704</v>
      </c>
      <c r="H16" s="21"/>
      <c r="I16" s="21">
        <f>MIN(F16:G16)</f>
        <v>0.0004119212962962963</v>
      </c>
      <c r="J16" s="11"/>
    </row>
    <row r="17" spans="1:10" ht="11.25">
      <c r="A17" s="11">
        <v>10</v>
      </c>
      <c r="B17" s="16" t="s">
        <v>29</v>
      </c>
      <c r="C17" s="11">
        <f>VLOOKUP($B17,Competitors!$A$1:$E$30,4,0)</f>
        <v>1951</v>
      </c>
      <c r="D17" s="11" t="str">
        <f>VLOOKUP($B17,Competitors!$A$1:$E$30,2,0)</f>
        <v>Екатеринбург</v>
      </c>
      <c r="E17" s="11">
        <f>VLOOKUP($B17,Competitors!$A$1:$E$30,3,0)</f>
        <v>0</v>
      </c>
      <c r="F17" s="21">
        <v>0.0006375</v>
      </c>
      <c r="G17" s="21">
        <v>0.0005300925925925926</v>
      </c>
      <c r="H17" s="21">
        <v>0.0004841435185185185</v>
      </c>
      <c r="I17" s="21">
        <f>MIN(F17:H17)</f>
        <v>0.0004841435185185185</v>
      </c>
      <c r="J17" s="11"/>
    </row>
    <row r="18" spans="1:10" ht="11.25">
      <c r="A18" s="11">
        <v>11</v>
      </c>
      <c r="B18" s="16" t="s">
        <v>19</v>
      </c>
      <c r="C18" s="11">
        <f>VLOOKUP($B18,Competitors!$A$1:$E$30,4,0)</f>
        <v>1967</v>
      </c>
      <c r="D18" s="11" t="str">
        <f>VLOOKUP($B18,Competitors!$A$1:$E$30,2,0)</f>
        <v>Пермь</v>
      </c>
      <c r="E18" s="11" t="str">
        <f>VLOOKUP($B18,Competitors!$A$1:$E$30,3,0)</f>
        <v>ППИ</v>
      </c>
      <c r="F18" s="21">
        <v>0.0006828703703703704</v>
      </c>
      <c r="G18" s="21"/>
      <c r="H18" s="21"/>
      <c r="I18" s="21">
        <f>MIN(F18:H18)</f>
        <v>0.0006828703703703704</v>
      </c>
      <c r="J18" s="11"/>
    </row>
    <row r="19" spans="1:10" ht="11.25">
      <c r="A19" s="11">
        <v>12</v>
      </c>
      <c r="B19" s="16" t="s">
        <v>32</v>
      </c>
      <c r="C19" s="11">
        <f>VLOOKUP($B19,Competitors!$A$1:$E$30,4,0)</f>
        <v>1958</v>
      </c>
      <c r="D19" s="11" t="str">
        <f>VLOOKUP($B19,Competitors!$A$1:$E$30,2,0)</f>
        <v>Екатеринбург</v>
      </c>
      <c r="E19" s="11">
        <f>VLOOKUP($B19,Competitors!$A$1:$E$30,3,0)</f>
        <v>0</v>
      </c>
      <c r="F19" s="21">
        <v>0.0007902777777777778</v>
      </c>
      <c r="G19" s="21"/>
      <c r="H19" s="21"/>
      <c r="I19" s="21">
        <f>MIN(F19:H19)</f>
        <v>0.0007902777777777778</v>
      </c>
      <c r="J19" s="11"/>
    </row>
  </sheetData>
  <sheetProtection selectLockedCells="1" selectUnlockedCells="1"/>
  <mergeCells count="4">
    <mergeCell ref="A1:J1"/>
    <mergeCell ref="A3:J3"/>
    <mergeCell ref="A4:J4"/>
    <mergeCell ref="F6:J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zoomScale="120" zoomScaleNormal="120" workbookViewId="0" topLeftCell="A1">
      <selection activeCell="A1" sqref="A1:J1"/>
    </sheetView>
  </sheetViews>
  <sheetFormatPr defaultColWidth="9.33203125" defaultRowHeight="11.25"/>
  <cols>
    <col min="1" max="1" width="8.66015625" style="1" customWidth="1"/>
    <col min="2" max="2" width="17" style="1" customWidth="1"/>
    <col min="3" max="3" width="7.16015625" style="1" customWidth="1"/>
    <col min="4" max="5" width="16.33203125" style="1" customWidth="1"/>
    <col min="6" max="8" width="9.83203125" style="1" customWidth="1"/>
    <col min="9" max="10" width="11.66015625" style="1" customWidth="1"/>
    <col min="11" max="16384" width="14.33203125" style="0" customWidth="1"/>
  </cols>
  <sheetData>
    <row r="1" spans="1:41" ht="58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1.25">
      <c r="A2" s="3" t="s">
        <v>1</v>
      </c>
      <c r="B2" s="4"/>
      <c r="C2" s="5"/>
      <c r="D2" s="5"/>
      <c r="E2" s="5"/>
      <c r="F2" s="5"/>
      <c r="G2" s="5"/>
      <c r="H2" s="5"/>
      <c r="I2" s="5"/>
      <c r="J2" s="8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2.7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2.75">
      <c r="A4" s="31" t="s">
        <v>59</v>
      </c>
      <c r="B4" s="31"/>
      <c r="C4" s="31"/>
      <c r="D4" s="31"/>
      <c r="E4" s="31"/>
      <c r="F4" s="31"/>
      <c r="G4" s="31"/>
      <c r="H4" s="31"/>
      <c r="I4" s="31"/>
      <c r="J4" s="3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ht="11.25">
      <c r="B5"/>
    </row>
    <row r="6" spans="2:10" ht="11.25">
      <c r="B6"/>
      <c r="F6" s="32" t="s">
        <v>5</v>
      </c>
      <c r="G6" s="32"/>
      <c r="H6" s="32"/>
      <c r="I6" s="32"/>
      <c r="J6" s="32"/>
    </row>
    <row r="7" spans="1:10" ht="11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2" t="s">
        <v>55</v>
      </c>
      <c r="G7" s="12" t="s">
        <v>56</v>
      </c>
      <c r="H7" s="12" t="s">
        <v>57</v>
      </c>
      <c r="I7" s="11" t="s">
        <v>12</v>
      </c>
      <c r="J7" s="11" t="s">
        <v>58</v>
      </c>
    </row>
    <row r="8" spans="1:10" ht="11.25">
      <c r="A8" s="11">
        <v>1</v>
      </c>
      <c r="B8" s="16" t="s">
        <v>38</v>
      </c>
      <c r="C8" s="11">
        <f>VLOOKUP($B8,Competitors!$A$1:$E$30,4,0)</f>
        <v>1972</v>
      </c>
      <c r="D8" s="11" t="str">
        <f>VLOOKUP($B8,Competitors!$A$1:$E$30,2,0)</f>
        <v>Пермь</v>
      </c>
      <c r="E8" s="11" t="str">
        <f>VLOOKUP($B8,Competitors!$A$1:$E$30,3,0)</f>
        <v>Скала</v>
      </c>
      <c r="F8" s="21">
        <v>0.0003362268518518518</v>
      </c>
      <c r="G8" s="21">
        <v>0.00034282407407407406</v>
      </c>
      <c r="H8" s="21"/>
      <c r="I8" s="21">
        <f aca="true" t="shared" si="0" ref="I8:I14">MIN(F8:H8)</f>
        <v>0.0003362268518518518</v>
      </c>
      <c r="J8" s="11">
        <v>3</v>
      </c>
    </row>
    <row r="9" spans="1:10" ht="11.25">
      <c r="A9" s="11">
        <v>2</v>
      </c>
      <c r="B9" s="16" t="s">
        <v>37</v>
      </c>
      <c r="C9" s="11">
        <f>VLOOKUP($B9,Competitors!$A$1:$E$30,4,0)</f>
        <v>1976</v>
      </c>
      <c r="D9" s="11" t="str">
        <f>VLOOKUP($B9,Competitors!$A$1:$E$30,2,0)</f>
        <v>Пермь</v>
      </c>
      <c r="E9" s="11" t="str">
        <f>VLOOKUP($B9,Competitors!$A$1:$E$30,3,0)</f>
        <v>Скала</v>
      </c>
      <c r="F9" s="21">
        <v>0.0004565972222222222</v>
      </c>
      <c r="G9" s="21"/>
      <c r="H9" s="21"/>
      <c r="I9" s="21">
        <f t="shared" si="0"/>
        <v>0.0004565972222222222</v>
      </c>
      <c r="J9" s="11">
        <v>2</v>
      </c>
    </row>
    <row r="10" spans="1:10" ht="11.25">
      <c r="A10" s="11">
        <v>3</v>
      </c>
      <c r="B10" s="16" t="s">
        <v>42</v>
      </c>
      <c r="C10" s="11">
        <f>VLOOKUP($B10,Competitors!$A$1:$E$30,4,0)</f>
        <v>1960</v>
      </c>
      <c r="D10" s="11" t="str">
        <f>VLOOKUP($B10,Competitors!$A$1:$E$30,2,0)</f>
        <v>Пермь</v>
      </c>
      <c r="E10" s="11" t="str">
        <f>VLOOKUP($B10,Competitors!$A$1:$E$30,3,0)</f>
        <v>Скала</v>
      </c>
      <c r="F10" s="20">
        <v>0.0005416666666666668</v>
      </c>
      <c r="G10" s="20"/>
      <c r="H10" s="20"/>
      <c r="I10" s="21">
        <f t="shared" si="0"/>
        <v>0.0005416666666666668</v>
      </c>
      <c r="J10" s="11">
        <v>1</v>
      </c>
    </row>
    <row r="11" spans="1:10" ht="11.25">
      <c r="A11" s="11">
        <v>4</v>
      </c>
      <c r="B11" s="16" t="s">
        <v>49</v>
      </c>
      <c r="C11" s="11">
        <f>VLOOKUP($B11,Competitors!$A$1:$E$30,4,0)</f>
        <v>1955</v>
      </c>
      <c r="D11" s="11" t="str">
        <f>VLOOKUP($B11,Competitors!$A$1:$E$30,2,0)</f>
        <v>Санкт-Петербург</v>
      </c>
      <c r="E11" s="11" t="str">
        <f>VLOOKUP($B11,Competitors!$A$1:$E$30,3,0)</f>
        <v>Ветенраны Питера</v>
      </c>
      <c r="F11" s="21">
        <v>0.0006070601851851852</v>
      </c>
      <c r="G11" s="21"/>
      <c r="H11" s="21"/>
      <c r="I11" s="21">
        <f t="shared" si="0"/>
        <v>0.0006070601851851852</v>
      </c>
      <c r="J11" s="11">
        <v>1</v>
      </c>
    </row>
    <row r="12" spans="1:10" ht="11.25">
      <c r="A12" s="11">
        <v>5</v>
      </c>
      <c r="B12" s="16" t="s">
        <v>43</v>
      </c>
      <c r="C12" s="11">
        <f>VLOOKUP($B12,Competitors!$A$1:$E$30,4,0)</f>
        <v>1964</v>
      </c>
      <c r="D12" s="11" t="str">
        <f>VLOOKUP($B12,Competitors!$A$1:$E$30,2,0)</f>
        <v>Екатеринбург</v>
      </c>
      <c r="E12" s="11">
        <f>VLOOKUP($B12,Competitors!$A$1:$E$30,3,0)</f>
        <v>0</v>
      </c>
      <c r="F12" s="21">
        <v>0.0008017361111111111</v>
      </c>
      <c r="G12" s="21">
        <v>0.0009375</v>
      </c>
      <c r="H12" s="21"/>
      <c r="I12" s="21">
        <f t="shared" si="0"/>
        <v>0.0008017361111111111</v>
      </c>
      <c r="J12" s="11"/>
    </row>
    <row r="13" spans="1:10" ht="11.25">
      <c r="A13" s="11">
        <v>6</v>
      </c>
      <c r="B13" s="16" t="s">
        <v>44</v>
      </c>
      <c r="C13" s="11">
        <f>VLOOKUP($B13,Competitors!$A$1:$E$30,4,0)</f>
        <v>1959</v>
      </c>
      <c r="D13" s="11" t="str">
        <f>VLOOKUP($B13,Competitors!$A$1:$E$30,2,0)</f>
        <v>Пермь</v>
      </c>
      <c r="E13" s="11" t="str">
        <f>VLOOKUP($B13,Competitors!$A$1:$E$30,3,0)</f>
        <v>ППИ</v>
      </c>
      <c r="F13" s="21">
        <v>0.0010587962962962964</v>
      </c>
      <c r="G13" s="21"/>
      <c r="H13" s="21"/>
      <c r="I13" s="21">
        <f t="shared" si="0"/>
        <v>0.0010587962962962964</v>
      </c>
      <c r="J13" s="11"/>
    </row>
    <row r="14" spans="1:10" ht="11.25">
      <c r="A14" s="11">
        <v>7</v>
      </c>
      <c r="B14" s="16" t="s">
        <v>51</v>
      </c>
      <c r="C14" s="11">
        <f>VLOOKUP($B14,Competitors!$A$1:$E$30,4,0)</f>
        <v>1950</v>
      </c>
      <c r="D14" s="11" t="str">
        <f>VLOOKUP($B14,Competitors!$A$1:$E$30,2,0)</f>
        <v>Пермь</v>
      </c>
      <c r="E14" s="11" t="str">
        <f>VLOOKUP($B14,Competitors!$A$1:$E$30,3,0)</f>
        <v>Спартак</v>
      </c>
      <c r="F14" s="21">
        <v>0.0016707175925925928</v>
      </c>
      <c r="G14" s="21"/>
      <c r="H14" s="21"/>
      <c r="I14" s="21">
        <f t="shared" si="0"/>
        <v>0.0016707175925925928</v>
      </c>
      <c r="J14" s="11"/>
    </row>
  </sheetData>
  <sheetProtection selectLockedCells="1" selectUnlockedCells="1"/>
  <mergeCells count="4">
    <mergeCell ref="A1:J1"/>
    <mergeCell ref="A3:J3"/>
    <mergeCell ref="A4:J4"/>
    <mergeCell ref="F6:J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"/>
  <sheetViews>
    <sheetView zoomScale="120" zoomScaleNormal="120" workbookViewId="0" topLeftCell="A1">
      <selection activeCell="A15" sqref="A15"/>
    </sheetView>
  </sheetViews>
  <sheetFormatPr defaultColWidth="9.33203125" defaultRowHeight="11.25"/>
  <cols>
    <col min="1" max="1" width="8.66015625" style="1" customWidth="1"/>
    <col min="2" max="2" width="17" style="1" customWidth="1"/>
    <col min="3" max="3" width="7.16015625" style="1" customWidth="1"/>
    <col min="4" max="4" width="13.33203125" style="1" customWidth="1"/>
    <col min="5" max="5" width="10.66015625" style="1" customWidth="1"/>
    <col min="6" max="14" width="11.66015625" style="1" customWidth="1"/>
    <col min="15" max="16384" width="14.33203125" style="0" customWidth="1"/>
  </cols>
  <sheetData>
    <row r="1" spans="1:39" ht="58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1.25">
      <c r="A2" s="3" t="s">
        <v>1</v>
      </c>
      <c r="B2" s="4"/>
      <c r="C2" s="5"/>
      <c r="D2" s="5"/>
      <c r="E2" s="5"/>
      <c r="F2" s="5"/>
      <c r="G2" s="5"/>
      <c r="H2" s="8"/>
      <c r="I2" s="5"/>
      <c r="J2" s="5"/>
      <c r="K2" s="8"/>
      <c r="L2" s="5"/>
      <c r="M2" s="5"/>
      <c r="N2" s="8" t="s">
        <v>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>
      <c r="A4" s="31" t="s">
        <v>60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2.75">
      <c r="A5" s="9"/>
      <c r="B5" s="18"/>
      <c r="C5" s="9"/>
      <c r="D5" s="9"/>
      <c r="E5" s="9"/>
      <c r="F5" s="9"/>
      <c r="G5" s="9"/>
      <c r="H5" s="10"/>
      <c r="I5" s="9"/>
      <c r="J5" s="9"/>
      <c r="K5" s="10"/>
      <c r="L5" s="9"/>
      <c r="M5" s="9"/>
      <c r="N5" s="1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14" ht="11.25">
      <c r="B6"/>
      <c r="F6" s="32" t="s">
        <v>5</v>
      </c>
      <c r="G6" s="32"/>
      <c r="H6" s="32"/>
      <c r="I6" s="32" t="s">
        <v>61</v>
      </c>
      <c r="J6" s="32"/>
      <c r="K6" s="32"/>
      <c r="L6" s="32" t="s">
        <v>6</v>
      </c>
      <c r="M6" s="32"/>
      <c r="N6" s="32"/>
    </row>
    <row r="7" spans="1:14" ht="11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62</v>
      </c>
      <c r="G7" s="11" t="s">
        <v>63</v>
      </c>
      <c r="H7" s="11" t="s">
        <v>12</v>
      </c>
      <c r="I7" s="11" t="s">
        <v>62</v>
      </c>
      <c r="J7" s="11" t="s">
        <v>63</v>
      </c>
      <c r="K7" s="11" t="s">
        <v>12</v>
      </c>
      <c r="L7" s="11" t="s">
        <v>62</v>
      </c>
      <c r="M7" s="11" t="s">
        <v>63</v>
      </c>
      <c r="N7" s="11" t="s">
        <v>12</v>
      </c>
    </row>
    <row r="8" spans="1:14" ht="11.25">
      <c r="A8" s="11">
        <v>1</v>
      </c>
      <c r="B8" s="13" t="s">
        <v>13</v>
      </c>
      <c r="C8" s="11">
        <f>VLOOKUP($B8,Competitors!$A$1:$E$30,4,0)</f>
        <v>1973</v>
      </c>
      <c r="D8" s="11" t="str">
        <f>VLOOKUP($B8,Competitors!$A$1:$E$30,2,0)</f>
        <v>Пермь</v>
      </c>
      <c r="E8" s="11" t="str">
        <f>VLOOKUP($B8,Competitors!$A$1:$E$30,3,0)</f>
        <v>Скала</v>
      </c>
      <c r="F8" s="23">
        <v>0.0003414351851851852</v>
      </c>
      <c r="G8" s="23">
        <v>0.00032465277777777776</v>
      </c>
      <c r="H8" s="20">
        <f aca="true" t="shared" si="0" ref="H8:H13">F8+G8</f>
        <v>0.0006660879629629629</v>
      </c>
      <c r="I8" s="23">
        <v>0.0002613425925925926</v>
      </c>
      <c r="J8" s="23">
        <v>0.00023796296296296296</v>
      </c>
      <c r="K8" s="20">
        <f>I8+J8</f>
        <v>0.0004993055555555556</v>
      </c>
      <c r="L8" s="23">
        <v>0.0002746527777777778</v>
      </c>
      <c r="M8" s="23">
        <v>0.0002725694444444445</v>
      </c>
      <c r="N8" s="20">
        <f>L8+M8</f>
        <v>0.0005472222222222223</v>
      </c>
    </row>
    <row r="9" spans="1:14" ht="11.25">
      <c r="A9" s="11">
        <v>2</v>
      </c>
      <c r="B9" s="16" t="s">
        <v>16</v>
      </c>
      <c r="C9" s="11">
        <f>VLOOKUP($B9,Competitors!$A$1:$E$30,4,0)</f>
        <v>1971</v>
      </c>
      <c r="D9" s="11" t="str">
        <f>VLOOKUP($B9,Competitors!$A$1:$E$30,2,0)</f>
        <v>Ижевск</v>
      </c>
      <c r="E9" s="11">
        <f>VLOOKUP($B9,Competitors!$A$1:$E$30,3,0)</f>
        <v>0</v>
      </c>
      <c r="F9" s="23">
        <v>0.00036423611111111113</v>
      </c>
      <c r="G9" s="23">
        <v>0.00037835648148148147</v>
      </c>
      <c r="H9" s="20">
        <f t="shared" si="0"/>
        <v>0.0007425925925925927</v>
      </c>
      <c r="I9" s="23">
        <v>0.0003070601851851852</v>
      </c>
      <c r="J9" s="23">
        <v>0.0003180555555555556</v>
      </c>
      <c r="K9" s="20">
        <f>I9+J9</f>
        <v>0.0006251157407407408</v>
      </c>
      <c r="L9" s="23">
        <v>0.0003232638888888889</v>
      </c>
      <c r="M9" s="23">
        <v>0.0002983796296296296</v>
      </c>
      <c r="N9" s="20">
        <f>L9+M9</f>
        <v>0.0006216435185185186</v>
      </c>
    </row>
    <row r="10" spans="1:14" ht="11.25">
      <c r="A10" s="11">
        <v>3</v>
      </c>
      <c r="B10" s="13" t="s">
        <v>15</v>
      </c>
      <c r="C10" s="11">
        <f>VLOOKUP($B10,Competitors!$A$1:$E$30,4,0)</f>
        <v>1972</v>
      </c>
      <c r="D10" s="11" t="str">
        <f>VLOOKUP($B10,Competitors!$A$1:$E$30,2,0)</f>
        <v>Пермь</v>
      </c>
      <c r="E10" s="11" t="str">
        <f>VLOOKUP($B10,Competitors!$A$1:$E$30,3,0)</f>
        <v>Скала</v>
      </c>
      <c r="F10" s="23">
        <v>0.0003412037037037037</v>
      </c>
      <c r="G10" s="23">
        <v>0.0003289351851851852</v>
      </c>
      <c r="H10" s="20">
        <f t="shared" si="0"/>
        <v>0.000670138888888889</v>
      </c>
      <c r="I10" s="23">
        <v>0.0003769675925925926</v>
      </c>
      <c r="J10" s="23">
        <v>0.0003021990740740741</v>
      </c>
      <c r="K10" s="20">
        <f>I10+J10</f>
        <v>0.0006791666666666667</v>
      </c>
      <c r="L10" s="23">
        <v>0.00042650462962962965</v>
      </c>
      <c r="M10" s="23">
        <v>0.0003662037037037037</v>
      </c>
      <c r="N10" s="20">
        <f>L10+M10</f>
        <v>0.0007927083333333334</v>
      </c>
    </row>
    <row r="11" spans="1:14" ht="11.25">
      <c r="A11" s="11">
        <v>4</v>
      </c>
      <c r="B11" s="16" t="s">
        <v>17</v>
      </c>
      <c r="C11" s="11">
        <f>VLOOKUP($B11,Competitors!$A$1:$E$30,4,0)</f>
        <v>1965</v>
      </c>
      <c r="D11" s="11" t="str">
        <f>VLOOKUP($B11,Competitors!$A$1:$E$30,2,0)</f>
        <v>Пермь</v>
      </c>
      <c r="E11" s="11" t="str">
        <f>VLOOKUP($B11,Competitors!$A$1:$E$30,3,0)</f>
        <v>ППИ</v>
      </c>
      <c r="F11" s="23">
        <v>0.0006600694444444445</v>
      </c>
      <c r="G11" s="23">
        <v>0.0005568287037037037</v>
      </c>
      <c r="H11" s="20">
        <f t="shared" si="0"/>
        <v>0.0012168981481481482</v>
      </c>
      <c r="I11" s="23">
        <v>0.0007184027777777778</v>
      </c>
      <c r="J11" s="23">
        <v>0.0005309027777777778</v>
      </c>
      <c r="K11" s="20">
        <f>I11+J11</f>
        <v>0.0012493055555555556</v>
      </c>
      <c r="L11" s="23">
        <v>0.0006407407407407408</v>
      </c>
      <c r="M11" s="23">
        <v>0.0004869212962962963</v>
      </c>
      <c r="N11" s="20">
        <f>L11+M11</f>
        <v>0.001127662037037037</v>
      </c>
    </row>
    <row r="12" spans="1:14" ht="11.25">
      <c r="A12" s="11">
        <v>5</v>
      </c>
      <c r="B12" s="16" t="s">
        <v>19</v>
      </c>
      <c r="C12" s="11">
        <f>VLOOKUP($B12,Competitors!$A$1:$E$30,4,0)</f>
        <v>1967</v>
      </c>
      <c r="D12" s="11" t="str">
        <f>VLOOKUP($B12,Competitors!$A$1:$E$30,2,0)</f>
        <v>Пермь</v>
      </c>
      <c r="E12" s="11" t="str">
        <f>VLOOKUP($B12,Competitors!$A$1:$E$30,3,0)</f>
        <v>ППИ</v>
      </c>
      <c r="F12" s="23">
        <v>0.0005215277777777778</v>
      </c>
      <c r="G12" s="23">
        <v>0.0007640046296296297</v>
      </c>
      <c r="H12" s="20">
        <f t="shared" si="0"/>
        <v>0.0012855324074074075</v>
      </c>
      <c r="I12" s="24"/>
      <c r="J12" s="24"/>
      <c r="K12" s="25"/>
      <c r="L12" s="24"/>
      <c r="M12" s="24"/>
      <c r="N12" s="25"/>
    </row>
    <row r="13" spans="1:14" ht="11.25">
      <c r="A13" s="11">
        <v>6</v>
      </c>
      <c r="B13" s="16" t="s">
        <v>24</v>
      </c>
      <c r="C13" s="11">
        <f>VLOOKUP($B13,Competitors!$A$1:$E$30,4,0)</f>
        <v>1964</v>
      </c>
      <c r="D13" s="11" t="str">
        <f>VLOOKUP($B13,Competitors!$A$1:$E$30,2,0)</f>
        <v>Пермь</v>
      </c>
      <c r="E13" s="11" t="str">
        <f>VLOOKUP($B13,Competitors!$A$1:$E$30,3,0)</f>
        <v>ППИ</v>
      </c>
      <c r="F13" s="23">
        <v>0.0015212962962962962</v>
      </c>
      <c r="G13" s="23">
        <v>0.0023675925925925926</v>
      </c>
      <c r="H13" s="20">
        <f t="shared" si="0"/>
        <v>0.0038888888888888888</v>
      </c>
      <c r="I13" s="24"/>
      <c r="J13" s="24"/>
      <c r="K13" s="25"/>
      <c r="L13" s="24"/>
      <c r="M13" s="24"/>
      <c r="N13" s="25"/>
    </row>
  </sheetData>
  <sheetProtection selectLockedCells="1" selectUnlockedCells="1"/>
  <mergeCells count="6">
    <mergeCell ref="A1:N1"/>
    <mergeCell ref="A3:N3"/>
    <mergeCell ref="A4:N4"/>
    <mergeCell ref="F6:H6"/>
    <mergeCell ref="I6:K6"/>
    <mergeCell ref="L6:N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"/>
  <sheetViews>
    <sheetView zoomScale="120" zoomScaleNormal="120" workbookViewId="0" topLeftCell="A1">
      <selection activeCell="I15" sqref="I15"/>
    </sheetView>
  </sheetViews>
  <sheetFormatPr defaultColWidth="9.33203125" defaultRowHeight="11.25"/>
  <cols>
    <col min="1" max="1" width="8.66015625" style="1" customWidth="1"/>
    <col min="2" max="2" width="17" style="1" customWidth="1"/>
    <col min="3" max="3" width="7.16015625" style="1" customWidth="1"/>
    <col min="4" max="4" width="13.33203125" style="1" customWidth="1"/>
    <col min="5" max="5" width="10.66015625" style="1" customWidth="1"/>
    <col min="6" max="14" width="11.66015625" style="1" customWidth="1"/>
    <col min="15" max="16384" width="14.33203125" style="0" customWidth="1"/>
  </cols>
  <sheetData>
    <row r="1" spans="1:39" ht="58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1.25">
      <c r="A2" s="3" t="s">
        <v>1</v>
      </c>
      <c r="B2" s="4"/>
      <c r="C2" s="5"/>
      <c r="D2" s="5"/>
      <c r="E2" s="5"/>
      <c r="F2" s="5"/>
      <c r="G2" s="5"/>
      <c r="H2" s="8"/>
      <c r="I2" s="5"/>
      <c r="J2" s="5"/>
      <c r="K2" s="8"/>
      <c r="L2" s="5"/>
      <c r="M2" s="5"/>
      <c r="N2" s="8" t="s">
        <v>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>
      <c r="A4" s="31" t="s">
        <v>64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2.75">
      <c r="A5" s="9"/>
      <c r="B5" s="18"/>
      <c r="C5" s="9"/>
      <c r="D5" s="9"/>
      <c r="E5" s="9"/>
      <c r="F5" s="9"/>
      <c r="G5" s="9"/>
      <c r="H5" s="10"/>
      <c r="I5" s="9"/>
      <c r="J5" s="9"/>
      <c r="K5" s="10"/>
      <c r="L5" s="9"/>
      <c r="M5" s="9"/>
      <c r="N5" s="1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14" ht="11.25">
      <c r="B6"/>
      <c r="F6" s="32" t="s">
        <v>5</v>
      </c>
      <c r="G6" s="32"/>
      <c r="H6" s="32"/>
      <c r="I6" s="32" t="s">
        <v>61</v>
      </c>
      <c r="J6" s="32"/>
      <c r="K6" s="32"/>
      <c r="L6" s="32" t="s">
        <v>6</v>
      </c>
      <c r="M6" s="32"/>
      <c r="N6" s="32"/>
    </row>
    <row r="7" spans="1:14" ht="11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62</v>
      </c>
      <c r="G7" s="11" t="s">
        <v>63</v>
      </c>
      <c r="H7" s="11" t="s">
        <v>12</v>
      </c>
      <c r="I7" s="11" t="s">
        <v>62</v>
      </c>
      <c r="J7" s="11" t="s">
        <v>63</v>
      </c>
      <c r="K7" s="11" t="s">
        <v>12</v>
      </c>
      <c r="L7" s="11" t="s">
        <v>62</v>
      </c>
      <c r="M7" s="11" t="s">
        <v>63</v>
      </c>
      <c r="N7" s="11" t="s">
        <v>12</v>
      </c>
    </row>
    <row r="8" spans="1:14" ht="11.25">
      <c r="A8" s="11">
        <v>1</v>
      </c>
      <c r="B8" s="16" t="s">
        <v>27</v>
      </c>
      <c r="C8" s="11">
        <f>VLOOKUP($B8,Competitors!$A$1:$E$30,4,0)</f>
        <v>1959</v>
      </c>
      <c r="D8" s="11" t="str">
        <f>VLOOKUP($B8,Competitors!$A$1:$E$30,2,0)</f>
        <v>Ижевск</v>
      </c>
      <c r="E8" s="11">
        <f>VLOOKUP($B8,Competitors!$A$1:$E$30,3,0)</f>
        <v>0</v>
      </c>
      <c r="F8" s="23">
        <v>0.0003784722222222222</v>
      </c>
      <c r="G8" s="23">
        <v>0.0004074074074074074</v>
      </c>
      <c r="H8" s="20">
        <f aca="true" t="shared" si="0" ref="H8:H15">F8+G8</f>
        <v>0.0007858796296296296</v>
      </c>
      <c r="I8" s="23">
        <v>0.0004210648148148148</v>
      </c>
      <c r="J8" s="23">
        <v>0.000396412037037037</v>
      </c>
      <c r="K8" s="20">
        <f>I8+J8</f>
        <v>0.0008174768518518518</v>
      </c>
      <c r="L8" s="23">
        <v>0.0003608796296296296</v>
      </c>
      <c r="M8" s="23">
        <v>0.00038506944444444445</v>
      </c>
      <c r="N8" s="20">
        <f>L8+M8</f>
        <v>0.000745949074074074</v>
      </c>
    </row>
    <row r="9" spans="1:14" ht="11.25">
      <c r="A9" s="11">
        <v>2</v>
      </c>
      <c r="B9" s="16" t="s">
        <v>28</v>
      </c>
      <c r="C9" s="11">
        <f>VLOOKUP($B9,Competitors!$A$1:$E$30,4,0)</f>
        <v>1958</v>
      </c>
      <c r="D9" s="11" t="str">
        <f>VLOOKUP($B9,Competitors!$A$1:$E$30,2,0)</f>
        <v>Пермь</v>
      </c>
      <c r="E9" s="11" t="str">
        <f>VLOOKUP($B9,Competitors!$A$1:$E$30,3,0)</f>
        <v>Искра</v>
      </c>
      <c r="F9" s="23">
        <v>0.0004803240740740741</v>
      </c>
      <c r="G9" s="23">
        <v>0.0005209490740740741</v>
      </c>
      <c r="H9" s="20">
        <f t="shared" si="0"/>
        <v>0.0010012731481481483</v>
      </c>
      <c r="I9" s="23">
        <v>0.0004157407407407407</v>
      </c>
      <c r="J9" s="23">
        <v>0.0004094907407407407</v>
      </c>
      <c r="K9" s="20">
        <f>I9+J9</f>
        <v>0.0008252314814814815</v>
      </c>
      <c r="L9" s="23">
        <v>0.0004680555555555556</v>
      </c>
      <c r="M9" s="23">
        <v>0.00044872685185185185</v>
      </c>
      <c r="N9" s="20">
        <f>L9+M9</f>
        <v>0.0009167824074074074</v>
      </c>
    </row>
    <row r="10" spans="1:14" ht="11.25">
      <c r="A10" s="11">
        <v>3</v>
      </c>
      <c r="B10" s="16" t="s">
        <v>26</v>
      </c>
      <c r="C10" s="11">
        <f>VLOOKUP($B10,Competitors!$A$1:$E$30,4,0)</f>
        <v>1958</v>
      </c>
      <c r="D10" s="11" t="str">
        <f>VLOOKUP($B10,Competitors!$A$1:$E$30,2,0)</f>
        <v>Пермь</v>
      </c>
      <c r="E10" s="11" t="str">
        <f>VLOOKUP($B10,Competitors!$A$1:$E$30,3,0)</f>
        <v>ППИ Искра</v>
      </c>
      <c r="F10" s="23">
        <v>0.00045428240740740737</v>
      </c>
      <c r="G10" s="23">
        <v>0.000478125</v>
      </c>
      <c r="H10" s="20">
        <f t="shared" si="0"/>
        <v>0.0009324074074074074</v>
      </c>
      <c r="I10" s="23">
        <v>0.00045277777777777775</v>
      </c>
      <c r="J10" s="23">
        <v>0.0003741898148148148</v>
      </c>
      <c r="K10" s="20">
        <f>I10+J10</f>
        <v>0.0008269675925925925</v>
      </c>
      <c r="L10" s="23">
        <v>0.00043171296296296295</v>
      </c>
      <c r="M10" s="23">
        <v>0.00037037037037037035</v>
      </c>
      <c r="N10" s="20">
        <f>L10+M10</f>
        <v>0.0008020833333333333</v>
      </c>
    </row>
    <row r="11" spans="1:14" ht="11.25">
      <c r="A11" s="11">
        <v>4</v>
      </c>
      <c r="B11" s="16" t="s">
        <v>29</v>
      </c>
      <c r="C11" s="11">
        <f>VLOOKUP($B11,Competitors!$A$1:$E$30,4,0)</f>
        <v>1951</v>
      </c>
      <c r="D11" s="11" t="str">
        <f>VLOOKUP($B11,Competitors!$A$1:$E$30,2,0)</f>
        <v>Екатеринбург</v>
      </c>
      <c r="E11" s="11">
        <f>VLOOKUP($B11,Competitors!$A$1:$E$30,3,0)</f>
        <v>0</v>
      </c>
      <c r="F11" s="23">
        <v>0.0005512731481481481</v>
      </c>
      <c r="G11" s="23">
        <v>0.0005383101851851852</v>
      </c>
      <c r="H11" s="20">
        <f t="shared" si="0"/>
        <v>0.0010895833333333332</v>
      </c>
      <c r="I11" s="23">
        <v>0.00043449074074074077</v>
      </c>
      <c r="J11" s="23">
        <v>0.00045844907407407406</v>
      </c>
      <c r="K11" s="20">
        <f>I11+J11</f>
        <v>0.0008929398148148148</v>
      </c>
      <c r="L11" s="23">
        <v>0.0004494212962962963</v>
      </c>
      <c r="M11" s="23">
        <v>0.0004186342592592593</v>
      </c>
      <c r="N11" s="20">
        <f>L11+M11</f>
        <v>0.0008680555555555555</v>
      </c>
    </row>
    <row r="12" spans="1:14" ht="11.25">
      <c r="A12" s="11">
        <v>5</v>
      </c>
      <c r="B12" s="16" t="s">
        <v>30</v>
      </c>
      <c r="C12" s="11">
        <f>VLOOKUP($B12,Competitors!$A$1:$E$30,4,0)</f>
        <v>1959</v>
      </c>
      <c r="D12" s="11" t="str">
        <f>VLOOKUP($B12,Competitors!$A$1:$E$30,2,0)</f>
        <v>Пермь</v>
      </c>
      <c r="E12" s="11" t="str">
        <f>VLOOKUP($B12,Competitors!$A$1:$E$30,3,0)</f>
        <v>ПГУ</v>
      </c>
      <c r="F12" s="23">
        <v>0.0005224537037037037</v>
      </c>
      <c r="G12" s="23">
        <v>0.0005899305555555556</v>
      </c>
      <c r="H12" s="20">
        <f t="shared" si="0"/>
        <v>0.0011123842592592591</v>
      </c>
      <c r="I12" s="24"/>
      <c r="J12" s="24"/>
      <c r="K12" s="25"/>
      <c r="L12" s="24"/>
      <c r="M12" s="24"/>
      <c r="N12" s="25"/>
    </row>
    <row r="13" spans="1:14" ht="11.25">
      <c r="A13" s="11">
        <v>6</v>
      </c>
      <c r="B13" s="16" t="s">
        <v>33</v>
      </c>
      <c r="C13" s="11">
        <f>VLOOKUP($B13,Competitors!$A$1:$E$30,4,0)</f>
        <v>1958</v>
      </c>
      <c r="D13" s="11" t="str">
        <f>VLOOKUP($B13,Competitors!$A$1:$E$30,2,0)</f>
        <v>Пермь</v>
      </c>
      <c r="E13" s="11" t="str">
        <f>VLOOKUP($B13,Competitors!$A$1:$E$30,3,0)</f>
        <v>ППИ</v>
      </c>
      <c r="F13" s="23">
        <v>0.000566550925925926</v>
      </c>
      <c r="G13" s="23">
        <v>0.0006273148148148148</v>
      </c>
      <c r="H13" s="20">
        <f t="shared" si="0"/>
        <v>0.0011938657407407408</v>
      </c>
      <c r="I13" s="24"/>
      <c r="J13" s="24"/>
      <c r="K13" s="25"/>
      <c r="L13" s="24"/>
      <c r="M13" s="24"/>
      <c r="N13" s="25"/>
    </row>
    <row r="14" spans="1:14" ht="11.25">
      <c r="A14" s="11">
        <v>7</v>
      </c>
      <c r="B14" s="13" t="s">
        <v>31</v>
      </c>
      <c r="C14" s="11">
        <f>VLOOKUP($B14,Competitors!$A$1:$E$30,4,0)</f>
        <v>1961</v>
      </c>
      <c r="D14" s="11" t="str">
        <f>VLOOKUP($B14,Competitors!$A$1:$E$30,2,0)</f>
        <v>Пермь</v>
      </c>
      <c r="E14" s="11" t="str">
        <f>VLOOKUP($B14,Competitors!$A$1:$E$30,3,0)</f>
        <v>ППИ</v>
      </c>
      <c r="F14" s="23">
        <v>0.0005443287037037037</v>
      </c>
      <c r="G14" s="23">
        <v>0.0006533564814814814</v>
      </c>
      <c r="H14" s="20">
        <f t="shared" si="0"/>
        <v>0.001197685185185185</v>
      </c>
      <c r="I14" s="24"/>
      <c r="J14" s="24"/>
      <c r="K14" s="25"/>
      <c r="L14" s="24"/>
      <c r="M14" s="24"/>
      <c r="N14" s="25"/>
    </row>
    <row r="15" spans="1:14" ht="11.25">
      <c r="A15" s="11">
        <v>8</v>
      </c>
      <c r="B15" s="16" t="s">
        <v>32</v>
      </c>
      <c r="C15" s="11">
        <f>VLOOKUP($B15,Competitors!$A$1:$E$30,4,0)</f>
        <v>1958</v>
      </c>
      <c r="D15" s="11" t="str">
        <f>VLOOKUP($B15,Competitors!$A$1:$E$30,2,0)</f>
        <v>Екатеринбург</v>
      </c>
      <c r="E15" s="11">
        <f>VLOOKUP($B15,Competitors!$A$1:$E$30,3,0)</f>
        <v>0</v>
      </c>
      <c r="F15" s="23">
        <v>0.0006138888888888889</v>
      </c>
      <c r="G15" s="23">
        <v>0.0007986111111111112</v>
      </c>
      <c r="H15" s="20">
        <f t="shared" si="0"/>
        <v>0.0014125000000000001</v>
      </c>
      <c r="I15" s="24"/>
      <c r="J15" s="24"/>
      <c r="K15" s="25"/>
      <c r="L15" s="24"/>
      <c r="M15" s="24"/>
      <c r="N15" s="25"/>
    </row>
  </sheetData>
  <sheetProtection selectLockedCells="1" selectUnlockedCells="1"/>
  <mergeCells count="6">
    <mergeCell ref="A1:N1"/>
    <mergeCell ref="A3:N3"/>
    <mergeCell ref="A4:N4"/>
    <mergeCell ref="F6:H6"/>
    <mergeCell ref="I6:K6"/>
    <mergeCell ref="L6:N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Михаил</cp:lastModifiedBy>
  <dcterms:modified xsi:type="dcterms:W3CDTF">2019-01-20T14:34:21Z</dcterms:modified>
  <cp:category/>
  <cp:version/>
  <cp:contentType/>
  <cp:contentStatus/>
</cp:coreProperties>
</file>